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135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137" i="1" l="1"/>
  <c r="L137" i="1"/>
  <c r="P137" i="1" s="1"/>
  <c r="P136" i="1"/>
  <c r="N136" i="1"/>
  <c r="L136" i="1"/>
  <c r="N135" i="1"/>
  <c r="L135" i="1"/>
  <c r="P135" i="1" s="1"/>
  <c r="N134" i="1"/>
  <c r="L134" i="1"/>
  <c r="P134" i="1" s="1"/>
  <c r="N133" i="1"/>
  <c r="P133" i="1" s="1"/>
  <c r="L133" i="1"/>
  <c r="N132" i="1"/>
  <c r="L132" i="1"/>
  <c r="P132" i="1" s="1"/>
  <c r="N131" i="1"/>
  <c r="L131" i="1"/>
  <c r="P131" i="1" s="1"/>
  <c r="N130" i="1"/>
  <c r="P130" i="1" s="1"/>
  <c r="L130" i="1"/>
  <c r="P129" i="1"/>
  <c r="N129" i="1"/>
  <c r="L129" i="1"/>
  <c r="N128" i="1"/>
  <c r="L128" i="1"/>
  <c r="P128" i="1" s="1"/>
  <c r="H128" i="1"/>
  <c r="N127" i="1"/>
  <c r="L127" i="1"/>
  <c r="P127" i="1" s="1"/>
  <c r="L126" i="1"/>
  <c r="H126" i="1"/>
  <c r="N126" i="1" s="1"/>
  <c r="L125" i="1"/>
  <c r="H125" i="1"/>
  <c r="N125" i="1" s="1"/>
  <c r="H122" i="1"/>
  <c r="P120" i="1"/>
  <c r="P119" i="1"/>
  <c r="P112" i="1"/>
  <c r="N112" i="1"/>
  <c r="L112" i="1"/>
  <c r="N111" i="1"/>
  <c r="L111" i="1"/>
  <c r="P111" i="1" s="1"/>
  <c r="P110" i="1"/>
  <c r="N110" i="1"/>
  <c r="L110" i="1"/>
  <c r="N109" i="1"/>
  <c r="L109" i="1"/>
  <c r="P109" i="1" s="1"/>
  <c r="N108" i="1"/>
  <c r="L108" i="1"/>
  <c r="P108" i="1" s="1"/>
  <c r="P107" i="1"/>
  <c r="N107" i="1"/>
  <c r="L107" i="1"/>
  <c r="N106" i="1"/>
  <c r="L106" i="1"/>
  <c r="P106" i="1" s="1"/>
  <c r="N105" i="1"/>
  <c r="L105" i="1"/>
  <c r="P105" i="1" s="1"/>
  <c r="N104" i="1"/>
  <c r="L104" i="1"/>
  <c r="P104" i="1" s="1"/>
  <c r="L103" i="1"/>
  <c r="H103" i="1"/>
  <c r="N103" i="1" s="1"/>
  <c r="P103" i="1" s="1"/>
  <c r="P102" i="1"/>
  <c r="N102" i="1"/>
  <c r="L102" i="1"/>
  <c r="N101" i="1"/>
  <c r="L101" i="1"/>
  <c r="P101" i="1" s="1"/>
  <c r="N100" i="1"/>
  <c r="L100" i="1"/>
  <c r="P100" i="1" s="1"/>
  <c r="N99" i="1"/>
  <c r="L99" i="1"/>
  <c r="P99" i="1" s="1"/>
  <c r="L98" i="1"/>
  <c r="H98" i="1"/>
  <c r="N98" i="1" s="1"/>
  <c r="P98" i="1" s="1"/>
  <c r="L97" i="1"/>
  <c r="H97" i="1"/>
  <c r="N97" i="1" s="1"/>
  <c r="P97" i="1" s="1"/>
  <c r="H94" i="1"/>
  <c r="P92" i="1"/>
  <c r="P91" i="1"/>
  <c r="P85" i="1"/>
  <c r="N85" i="1"/>
  <c r="L85" i="1"/>
  <c r="N84" i="1"/>
  <c r="L84" i="1"/>
  <c r="P84" i="1" s="1"/>
  <c r="N83" i="1"/>
  <c r="L83" i="1"/>
  <c r="P83" i="1" s="1"/>
  <c r="L82" i="1"/>
  <c r="H82" i="1"/>
  <c r="N82" i="1" s="1"/>
  <c r="P82" i="1" s="1"/>
  <c r="P81" i="1"/>
  <c r="N81" i="1"/>
  <c r="L81" i="1"/>
  <c r="N80" i="1"/>
  <c r="L80" i="1"/>
  <c r="L79" i="1"/>
  <c r="H79" i="1"/>
  <c r="N79" i="1" s="1"/>
  <c r="N78" i="1"/>
  <c r="L78" i="1"/>
  <c r="P78" i="1" s="1"/>
  <c r="N77" i="1"/>
  <c r="L77" i="1"/>
  <c r="P77" i="1" s="1"/>
  <c r="L76" i="1"/>
  <c r="H76" i="1"/>
  <c r="N76" i="1" s="1"/>
  <c r="P76" i="1" s="1"/>
  <c r="P75" i="1"/>
  <c r="N75" i="1"/>
  <c r="L75" i="1"/>
  <c r="N74" i="1"/>
  <c r="L74" i="1"/>
  <c r="P74" i="1" s="1"/>
  <c r="N73" i="1"/>
  <c r="L73" i="1"/>
  <c r="H73" i="1"/>
  <c r="L72" i="1"/>
  <c r="H72" i="1"/>
  <c r="N72" i="1" s="1"/>
  <c r="P72" i="1" s="1"/>
  <c r="N71" i="1"/>
  <c r="L71" i="1"/>
  <c r="P71" i="1" s="1"/>
  <c r="N70" i="1"/>
  <c r="L70" i="1"/>
  <c r="P70" i="1" s="1"/>
  <c r="X69" i="1"/>
  <c r="L69" i="1"/>
  <c r="H69" i="1"/>
  <c r="N69" i="1" s="1"/>
  <c r="P69" i="1" s="1"/>
  <c r="X68" i="1"/>
  <c r="H66" i="1"/>
  <c r="P64" i="1"/>
  <c r="P63" i="1"/>
  <c r="X58" i="1"/>
  <c r="Q58" i="1"/>
  <c r="N57" i="1"/>
  <c r="P57" i="1" s="1"/>
  <c r="L57" i="1"/>
  <c r="X56" i="1"/>
  <c r="N56" i="1"/>
  <c r="L56" i="1"/>
  <c r="P56" i="1" s="1"/>
  <c r="X55" i="1"/>
  <c r="N55" i="1"/>
  <c r="L55" i="1"/>
  <c r="P55" i="1" s="1"/>
  <c r="X54" i="1"/>
  <c r="N54" i="1"/>
  <c r="L54" i="1"/>
  <c r="P54" i="1" s="1"/>
  <c r="X53" i="1"/>
  <c r="N53" i="1"/>
  <c r="L53" i="1"/>
  <c r="P53" i="1" s="1"/>
  <c r="X52" i="1"/>
  <c r="N52" i="1"/>
  <c r="L52" i="1"/>
  <c r="P52" i="1" s="1"/>
  <c r="X51" i="1"/>
  <c r="N51" i="1"/>
  <c r="L51" i="1"/>
  <c r="P51" i="1" s="1"/>
  <c r="H51" i="1"/>
  <c r="X50" i="1"/>
  <c r="N50" i="1"/>
  <c r="L50" i="1"/>
  <c r="P50" i="1" s="1"/>
  <c r="X49" i="1"/>
  <c r="N49" i="1"/>
  <c r="P49" i="1" s="1"/>
  <c r="L49" i="1"/>
  <c r="X48" i="1"/>
  <c r="N48" i="1"/>
  <c r="P48" i="1" s="1"/>
  <c r="L48" i="1"/>
  <c r="N47" i="1"/>
  <c r="L47" i="1"/>
  <c r="P47" i="1" s="1"/>
  <c r="X46" i="1"/>
  <c r="N46" i="1"/>
  <c r="L46" i="1"/>
  <c r="P46" i="1" s="1"/>
  <c r="L45" i="1"/>
  <c r="H45" i="1"/>
  <c r="N45" i="1" s="1"/>
  <c r="D45" i="1"/>
  <c r="D46" i="1" s="1"/>
  <c r="N44" i="1"/>
  <c r="L44" i="1"/>
  <c r="P44" i="1" s="1"/>
  <c r="X43" i="1"/>
  <c r="N43" i="1"/>
  <c r="L43" i="1"/>
  <c r="P43" i="1" s="1"/>
  <c r="N42" i="1"/>
  <c r="L42" i="1"/>
  <c r="P42" i="1" s="1"/>
  <c r="X41" i="1"/>
  <c r="N41" i="1"/>
  <c r="L41" i="1"/>
  <c r="P41" i="1" s="1"/>
  <c r="L40" i="1"/>
  <c r="P40" i="1" s="1"/>
  <c r="H40" i="1"/>
  <c r="N40" i="1" s="1"/>
  <c r="L39" i="1"/>
  <c r="P39" i="1" s="1"/>
  <c r="H39" i="1"/>
  <c r="N39" i="1" s="1"/>
  <c r="H35" i="1"/>
  <c r="P33" i="1"/>
  <c r="P32" i="1"/>
  <c r="P31" i="1"/>
  <c r="X27" i="1"/>
  <c r="N27" i="1"/>
  <c r="P27" i="1" s="1"/>
  <c r="L27" i="1"/>
  <c r="X26" i="1"/>
  <c r="N26" i="1"/>
  <c r="P26" i="1" s="1"/>
  <c r="L26" i="1"/>
  <c r="N25" i="1"/>
  <c r="L25" i="1"/>
  <c r="P25" i="1" s="1"/>
  <c r="N24" i="1"/>
  <c r="L24" i="1"/>
  <c r="P24" i="1" s="1"/>
  <c r="P23" i="1"/>
  <c r="N23" i="1"/>
  <c r="L23" i="1"/>
  <c r="N22" i="1"/>
  <c r="P22" i="1" s="1"/>
  <c r="L22" i="1"/>
  <c r="N21" i="1"/>
  <c r="L21" i="1"/>
  <c r="P21" i="1" s="1"/>
  <c r="N20" i="1"/>
  <c r="L20" i="1"/>
  <c r="P20" i="1" s="1"/>
  <c r="H20" i="1"/>
  <c r="N19" i="1"/>
  <c r="P19" i="1" s="1"/>
  <c r="L19" i="1"/>
  <c r="N18" i="1"/>
  <c r="L18" i="1"/>
  <c r="P18" i="1" s="1"/>
  <c r="N17" i="1"/>
  <c r="L17" i="1"/>
  <c r="P17" i="1" s="1"/>
  <c r="P16" i="1"/>
  <c r="N16" i="1"/>
  <c r="L16" i="1"/>
  <c r="X15" i="1"/>
  <c r="N15" i="1"/>
  <c r="L15" i="1"/>
  <c r="P15" i="1" s="1"/>
  <c r="N14" i="1"/>
  <c r="P14" i="1" s="1"/>
  <c r="L14" i="1"/>
  <c r="P13" i="1"/>
  <c r="N13" i="1"/>
  <c r="L13" i="1"/>
  <c r="N12" i="1"/>
  <c r="L12" i="1"/>
  <c r="P12" i="1" s="1"/>
  <c r="P11" i="1"/>
  <c r="N11" i="1"/>
  <c r="L11" i="1"/>
  <c r="X10" i="1"/>
  <c r="P10" i="1"/>
  <c r="N10" i="1"/>
  <c r="L10" i="1"/>
  <c r="N9" i="1"/>
  <c r="P9" i="1" s="1"/>
  <c r="L9" i="1"/>
  <c r="H9" i="1"/>
  <c r="N8" i="1"/>
  <c r="L8" i="1"/>
  <c r="J8" i="1"/>
  <c r="H8" i="1"/>
  <c r="F8" i="1"/>
  <c r="R8" i="1" s="1"/>
  <c r="D8" i="1"/>
  <c r="S6" i="1"/>
  <c r="P1" i="1"/>
  <c r="P8" i="1" l="1"/>
  <c r="P28" i="1" s="1"/>
  <c r="P45" i="1"/>
  <c r="P58" i="1"/>
  <c r="D48" i="1"/>
  <c r="F46" i="1"/>
  <c r="D47" i="1"/>
  <c r="F47" i="1" s="1"/>
  <c r="J47" i="1" s="1"/>
  <c r="D125" i="1"/>
  <c r="D97" i="1"/>
  <c r="F45" i="1"/>
  <c r="P73" i="1"/>
  <c r="P86" i="1" s="1"/>
  <c r="P79" i="1"/>
  <c r="P113" i="1"/>
  <c r="P125" i="1"/>
  <c r="P62" i="1"/>
  <c r="P118" i="1"/>
  <c r="P90" i="1"/>
  <c r="D9" i="1"/>
  <c r="D69" i="1"/>
  <c r="P80" i="1"/>
  <c r="P126" i="1"/>
  <c r="D10" i="1" l="1"/>
  <c r="F9" i="1"/>
  <c r="P138" i="1"/>
  <c r="R45" i="1"/>
  <c r="J45" i="1"/>
  <c r="F97" i="1"/>
  <c r="D98" i="1"/>
  <c r="R46" i="1"/>
  <c r="J46" i="1"/>
  <c r="F125" i="1"/>
  <c r="D126" i="1"/>
  <c r="F48" i="1"/>
  <c r="D49" i="1"/>
  <c r="D70" i="1"/>
  <c r="F69" i="1"/>
  <c r="F126" i="1" l="1"/>
  <c r="D127" i="1"/>
  <c r="D50" i="1"/>
  <c r="F49" i="1"/>
  <c r="J48" i="1"/>
  <c r="R48" i="1"/>
  <c r="R69" i="1"/>
  <c r="J69" i="1"/>
  <c r="F98" i="1"/>
  <c r="D99" i="1"/>
  <c r="D71" i="1"/>
  <c r="F70" i="1"/>
  <c r="R125" i="1"/>
  <c r="J125" i="1"/>
  <c r="R97" i="1"/>
  <c r="V28" i="1" s="1"/>
  <c r="X28" i="1" s="1"/>
  <c r="J97" i="1"/>
  <c r="J9" i="1"/>
  <c r="R9" i="1"/>
  <c r="D11" i="1"/>
  <c r="D22" i="1"/>
  <c r="F10" i="1"/>
  <c r="R10" i="1" l="1"/>
  <c r="J10" i="1"/>
  <c r="R98" i="1"/>
  <c r="J98" i="1"/>
  <c r="R126" i="1"/>
  <c r="V39" i="1" s="1"/>
  <c r="X39" i="1" s="1"/>
  <c r="J126" i="1"/>
  <c r="D23" i="1"/>
  <c r="F22" i="1"/>
  <c r="R70" i="1"/>
  <c r="J70" i="1"/>
  <c r="R49" i="1"/>
  <c r="J49" i="1"/>
  <c r="D12" i="1"/>
  <c r="F11" i="1"/>
  <c r="D72" i="1"/>
  <c r="F71" i="1"/>
  <c r="D51" i="1"/>
  <c r="F50" i="1"/>
  <c r="D100" i="1"/>
  <c r="F99" i="1"/>
  <c r="D128" i="1"/>
  <c r="F127" i="1"/>
  <c r="R127" i="1" l="1"/>
  <c r="J127" i="1"/>
  <c r="R99" i="1"/>
  <c r="J99" i="1"/>
  <c r="R50" i="1"/>
  <c r="J50" i="1"/>
  <c r="R11" i="1"/>
  <c r="J11" i="1"/>
  <c r="R22" i="1"/>
  <c r="J22" i="1"/>
  <c r="D101" i="1"/>
  <c r="F101" i="1" s="1"/>
  <c r="D102" i="1"/>
  <c r="F100" i="1"/>
  <c r="D52" i="1"/>
  <c r="F51" i="1"/>
  <c r="D13" i="1"/>
  <c r="F12" i="1"/>
  <c r="D25" i="1"/>
  <c r="D24" i="1"/>
  <c r="F24" i="1" s="1"/>
  <c r="F23" i="1"/>
  <c r="R71" i="1"/>
  <c r="J71" i="1"/>
  <c r="D129" i="1"/>
  <c r="F128" i="1"/>
  <c r="D73" i="1"/>
  <c r="F72" i="1"/>
  <c r="D130" i="1" l="1"/>
  <c r="F129" i="1"/>
  <c r="J51" i="1"/>
  <c r="R51" i="1"/>
  <c r="V23" i="1" s="1"/>
  <c r="X23" i="1" s="1"/>
  <c r="R101" i="1"/>
  <c r="J101" i="1"/>
  <c r="R72" i="1"/>
  <c r="J72" i="1"/>
  <c r="D26" i="1"/>
  <c r="F25" i="1"/>
  <c r="F52" i="1"/>
  <c r="D53" i="1"/>
  <c r="R24" i="1"/>
  <c r="V17" i="1" s="1"/>
  <c r="X17" i="1" s="1"/>
  <c r="J24" i="1"/>
  <c r="D74" i="1"/>
  <c r="F73" i="1"/>
  <c r="J12" i="1"/>
  <c r="R12" i="1"/>
  <c r="R100" i="1"/>
  <c r="J100" i="1"/>
  <c r="R128" i="1"/>
  <c r="J128" i="1"/>
  <c r="R23" i="1"/>
  <c r="J23" i="1"/>
  <c r="D14" i="1"/>
  <c r="F13" i="1"/>
  <c r="F102" i="1"/>
  <c r="D103" i="1"/>
  <c r="F103" i="1" l="1"/>
  <c r="D104" i="1"/>
  <c r="R25" i="1"/>
  <c r="J25" i="1"/>
  <c r="R102" i="1"/>
  <c r="J102" i="1"/>
  <c r="R73" i="1"/>
  <c r="J73" i="1"/>
  <c r="D27" i="1"/>
  <c r="F26" i="1"/>
  <c r="R13" i="1"/>
  <c r="J13" i="1"/>
  <c r="F74" i="1"/>
  <c r="D75" i="1"/>
  <c r="F53" i="1"/>
  <c r="D54" i="1"/>
  <c r="R129" i="1"/>
  <c r="J129" i="1"/>
  <c r="D15" i="1"/>
  <c r="F14" i="1"/>
  <c r="R52" i="1"/>
  <c r="J52" i="1"/>
  <c r="F130" i="1"/>
  <c r="D131" i="1"/>
  <c r="J14" i="1" l="1"/>
  <c r="R14" i="1"/>
  <c r="F54" i="1"/>
  <c r="D57" i="1"/>
  <c r="F57" i="1" s="1"/>
  <c r="D55" i="1"/>
  <c r="D16" i="1"/>
  <c r="F15" i="1"/>
  <c r="J53" i="1"/>
  <c r="R53" i="1"/>
  <c r="V24" i="1" s="1"/>
  <c r="X24" i="1" s="1"/>
  <c r="R130" i="1"/>
  <c r="J130" i="1"/>
  <c r="D76" i="1"/>
  <c r="F75" i="1"/>
  <c r="R26" i="1"/>
  <c r="J26" i="1"/>
  <c r="D105" i="1"/>
  <c r="F104" i="1"/>
  <c r="D133" i="1"/>
  <c r="F131" i="1"/>
  <c r="D132" i="1"/>
  <c r="F132" i="1" s="1"/>
  <c r="J132" i="1" s="1"/>
  <c r="R74" i="1"/>
  <c r="V44" i="1" s="1"/>
  <c r="X44" i="1" s="1"/>
  <c r="J74" i="1"/>
  <c r="D39" i="1"/>
  <c r="F27" i="1"/>
  <c r="R103" i="1"/>
  <c r="V37" i="1" s="1"/>
  <c r="X37" i="1" s="1"/>
  <c r="J103" i="1"/>
  <c r="R27" i="1" l="1"/>
  <c r="J27" i="1"/>
  <c r="F76" i="1"/>
  <c r="D77" i="1"/>
  <c r="J57" i="1"/>
  <c r="R57" i="1"/>
  <c r="D40" i="1"/>
  <c r="F39" i="1"/>
  <c r="R131" i="1"/>
  <c r="J131" i="1"/>
  <c r="R15" i="1"/>
  <c r="J15" i="1"/>
  <c r="R54" i="1"/>
  <c r="J54" i="1"/>
  <c r="F133" i="1"/>
  <c r="D134" i="1"/>
  <c r="D17" i="1"/>
  <c r="F16" i="1"/>
  <c r="D106" i="1"/>
  <c r="F105" i="1"/>
  <c r="R104" i="1"/>
  <c r="J104" i="1"/>
  <c r="R75" i="1"/>
  <c r="V9" i="1" s="1"/>
  <c r="X9" i="1" s="1"/>
  <c r="J75" i="1"/>
  <c r="F55" i="1"/>
  <c r="D56" i="1"/>
  <c r="F56" i="1" s="1"/>
  <c r="F106" i="1" l="1"/>
  <c r="D107" i="1"/>
  <c r="R56" i="1"/>
  <c r="V45" i="1" s="1"/>
  <c r="X45" i="1" s="1"/>
  <c r="J56" i="1"/>
  <c r="R133" i="1"/>
  <c r="J133" i="1"/>
  <c r="D41" i="1"/>
  <c r="F40" i="1"/>
  <c r="R76" i="1"/>
  <c r="J76" i="1"/>
  <c r="F134" i="1"/>
  <c r="D135" i="1"/>
  <c r="D78" i="1"/>
  <c r="F77" i="1"/>
  <c r="J55" i="1"/>
  <c r="R55" i="1"/>
  <c r="V8" i="1" s="1"/>
  <c r="X8" i="1" s="1"/>
  <c r="R16" i="1"/>
  <c r="J16" i="1"/>
  <c r="R39" i="1"/>
  <c r="J39" i="1"/>
  <c r="R105" i="1"/>
  <c r="J105" i="1"/>
  <c r="D18" i="1"/>
  <c r="F17" i="1"/>
  <c r="F41" i="1" l="1"/>
  <c r="D42" i="1"/>
  <c r="R77" i="1"/>
  <c r="J77" i="1"/>
  <c r="R134" i="1"/>
  <c r="J134" i="1"/>
  <c r="F78" i="1"/>
  <c r="D79" i="1"/>
  <c r="F107" i="1"/>
  <c r="D108" i="1"/>
  <c r="J17" i="1"/>
  <c r="R17" i="1"/>
  <c r="D19" i="1"/>
  <c r="F18" i="1"/>
  <c r="D136" i="1"/>
  <c r="F136" i="1" s="1"/>
  <c r="J136" i="1" s="1"/>
  <c r="D137" i="1"/>
  <c r="F137" i="1" s="1"/>
  <c r="F135" i="1"/>
  <c r="R40" i="1"/>
  <c r="V19" i="1" s="1"/>
  <c r="X19" i="1" s="1"/>
  <c r="J40" i="1"/>
  <c r="R106" i="1"/>
  <c r="J106" i="1"/>
  <c r="F79" i="1" l="1"/>
  <c r="D80" i="1"/>
  <c r="D43" i="1"/>
  <c r="F42" i="1"/>
  <c r="D20" i="1"/>
  <c r="F19" i="1"/>
  <c r="R135" i="1"/>
  <c r="V40" i="1" s="1"/>
  <c r="X40" i="1" s="1"/>
  <c r="J135" i="1"/>
  <c r="R78" i="1"/>
  <c r="V21" i="1" s="1"/>
  <c r="X21" i="1" s="1"/>
  <c r="J78" i="1"/>
  <c r="R41" i="1"/>
  <c r="J41" i="1"/>
  <c r="R107" i="1"/>
  <c r="V38" i="1" s="1"/>
  <c r="X38" i="1" s="1"/>
  <c r="J107" i="1"/>
  <c r="R137" i="1"/>
  <c r="J137" i="1"/>
  <c r="J138" i="1" s="1"/>
  <c r="R18" i="1"/>
  <c r="J18" i="1"/>
  <c r="D109" i="1"/>
  <c r="D112" i="1"/>
  <c r="F112" i="1" s="1"/>
  <c r="F108" i="1"/>
  <c r="R108" i="1" l="1"/>
  <c r="J108" i="1"/>
  <c r="F43" i="1"/>
  <c r="D44" i="1"/>
  <c r="F44" i="1" s="1"/>
  <c r="R112" i="1"/>
  <c r="J112" i="1"/>
  <c r="T138" i="1"/>
  <c r="R138" i="1"/>
  <c r="R19" i="1"/>
  <c r="J19" i="1"/>
  <c r="F80" i="1"/>
  <c r="D81" i="1"/>
  <c r="D110" i="1"/>
  <c r="F109" i="1"/>
  <c r="J109" i="1" s="1"/>
  <c r="D21" i="1"/>
  <c r="F21" i="1" s="1"/>
  <c r="F20" i="1"/>
  <c r="R79" i="1"/>
  <c r="V18" i="1" s="1"/>
  <c r="X18" i="1" s="1"/>
  <c r="J79" i="1"/>
  <c r="R42" i="1"/>
  <c r="V25" i="1" s="1"/>
  <c r="X25" i="1" s="1"/>
  <c r="J42" i="1"/>
  <c r="D82" i="1" l="1"/>
  <c r="F81" i="1"/>
  <c r="R20" i="1"/>
  <c r="V42" i="1" s="1"/>
  <c r="X42" i="1" s="1"/>
  <c r="J20" i="1"/>
  <c r="R80" i="1"/>
  <c r="V22" i="1" s="1"/>
  <c r="X22" i="1" s="1"/>
  <c r="J80" i="1"/>
  <c r="R43" i="1"/>
  <c r="J43" i="1"/>
  <c r="R44" i="1"/>
  <c r="V20" i="1" s="1"/>
  <c r="X20" i="1" s="1"/>
  <c r="J44" i="1"/>
  <c r="J58" i="1" s="1"/>
  <c r="T58" i="1" s="1"/>
  <c r="R21" i="1"/>
  <c r="V12" i="1" s="1"/>
  <c r="X12" i="1" s="1"/>
  <c r="J21" i="1"/>
  <c r="J28" i="1" s="1"/>
  <c r="D111" i="1"/>
  <c r="F111" i="1" s="1"/>
  <c r="J111" i="1" s="1"/>
  <c r="F110" i="1"/>
  <c r="J110" i="1" s="1"/>
  <c r="J113" i="1" s="1"/>
  <c r="R58" i="1"/>
  <c r="V13" i="1"/>
  <c r="X13" i="1" s="1"/>
  <c r="T113" i="1" l="1"/>
  <c r="R113" i="1"/>
  <c r="T28" i="1"/>
  <c r="R28" i="1"/>
  <c r="F82" i="1"/>
  <c r="D83" i="1"/>
  <c r="R81" i="1"/>
  <c r="V14" i="1" s="1"/>
  <c r="X14" i="1" s="1"/>
  <c r="J81" i="1"/>
  <c r="D84" i="1" l="1"/>
  <c r="F84" i="1" s="1"/>
  <c r="J84" i="1" s="1"/>
  <c r="D85" i="1"/>
  <c r="F85" i="1" s="1"/>
  <c r="F83" i="1"/>
  <c r="R82" i="1"/>
  <c r="J82" i="1"/>
  <c r="R83" i="1" l="1"/>
  <c r="V11" i="1" s="1"/>
  <c r="X11" i="1" s="1"/>
  <c r="X70" i="1" s="1"/>
  <c r="J83" i="1"/>
  <c r="R85" i="1"/>
  <c r="V16" i="1" s="1"/>
  <c r="X16" i="1" s="1"/>
  <c r="J85" i="1"/>
  <c r="J86" i="1" s="1"/>
  <c r="T86" i="1" l="1"/>
  <c r="R86" i="1"/>
  <c r="X72" i="1"/>
  <c r="X73" i="1" s="1"/>
</calcChain>
</file>

<file path=xl/sharedStrings.xml><?xml version="1.0" encoding="utf-8"?>
<sst xmlns="http://schemas.openxmlformats.org/spreadsheetml/2006/main" count="642" uniqueCount="85">
  <si>
    <t>№ 135 НМ директоры</t>
  </si>
  <si>
    <t>Сайманов Б.</t>
  </si>
  <si>
    <t>I апта</t>
  </si>
  <si>
    <t xml:space="preserve">дәруменді салат, сиыр етінен котлет, суға  пісірілген қарақұмық, нан, қант қосылған сүтті шай, алма </t>
  </si>
  <si>
    <t xml:space="preserve">Наименование </t>
  </si>
  <si>
    <t>кол.</t>
  </si>
  <si>
    <t>цена</t>
  </si>
  <si>
    <t xml:space="preserve">сумма </t>
  </si>
  <si>
    <t>қырыққабат</t>
  </si>
  <si>
    <t>х</t>
  </si>
  <si>
    <t>=</t>
  </si>
  <si>
    <t>Молоко</t>
  </si>
  <si>
    <t>сәбіз</t>
  </si>
  <si>
    <t>Рис</t>
  </si>
  <si>
    <t xml:space="preserve">сұйық май </t>
  </si>
  <si>
    <t xml:space="preserve">Пшено </t>
  </si>
  <si>
    <t xml:space="preserve">қант </t>
  </si>
  <si>
    <t>Сахар</t>
  </si>
  <si>
    <t>тұз</t>
  </si>
  <si>
    <t>Масло слив</t>
  </si>
  <si>
    <t>сиыр еті</t>
  </si>
  <si>
    <t xml:space="preserve">Соль йодир. </t>
  </si>
  <si>
    <t>нан</t>
  </si>
  <si>
    <t>Хлеб р/п</t>
  </si>
  <si>
    <t>сүт</t>
  </si>
  <si>
    <t>Сыр твердый</t>
  </si>
  <si>
    <t>пияз</t>
  </si>
  <si>
    <t>Яблоко</t>
  </si>
  <si>
    <t xml:space="preserve">сары май </t>
  </si>
  <si>
    <t>Заварка</t>
  </si>
  <si>
    <t>Морковь</t>
  </si>
  <si>
    <t xml:space="preserve">Капуста </t>
  </si>
  <si>
    <t xml:space="preserve">қарақұмық жармасы </t>
  </si>
  <si>
    <t>Куры</t>
  </si>
  <si>
    <t>Лук</t>
  </si>
  <si>
    <t xml:space="preserve">Томат </t>
  </si>
  <si>
    <t>Спагетти</t>
  </si>
  <si>
    <t xml:space="preserve">шай </t>
  </si>
  <si>
    <t>Какао</t>
  </si>
  <si>
    <t>Масло растит.</t>
  </si>
  <si>
    <t xml:space="preserve">Крупа кукурузная </t>
  </si>
  <si>
    <t>алма</t>
  </si>
  <si>
    <t>мука</t>
  </si>
  <si>
    <t>рыба минтай</t>
  </si>
  <si>
    <t>Аспаз:</t>
  </si>
  <si>
    <t>қырыққабат пен сәбізден салат, томат соусында бұқтырылған тауық еті,</t>
  </si>
  <si>
    <t>картофель</t>
  </si>
  <si>
    <t>макарон өнімі,  сүтпен какао</t>
  </si>
  <si>
    <t>сухофрукты</t>
  </si>
  <si>
    <t>огурцы соленые</t>
  </si>
  <si>
    <t>Капуста</t>
  </si>
  <si>
    <t>сок</t>
  </si>
  <si>
    <t>свекла</t>
  </si>
  <si>
    <t>Масло раст</t>
  </si>
  <si>
    <t>гречка</t>
  </si>
  <si>
    <t>судак</t>
  </si>
  <si>
    <t>Мясо говядина</t>
  </si>
  <si>
    <t>сузбеше</t>
  </si>
  <si>
    <t>Томат</t>
  </si>
  <si>
    <t>Соль йодир.</t>
  </si>
  <si>
    <t>спагетти</t>
  </si>
  <si>
    <t>Хлеб</t>
  </si>
  <si>
    <t xml:space="preserve">қырыққабаттан жасалынған салат, сиыр етімен палау, нан, кисель, алма </t>
  </si>
  <si>
    <t>күріш</t>
  </si>
  <si>
    <t>томат</t>
  </si>
  <si>
    <t>кисель</t>
  </si>
  <si>
    <t>сыр</t>
  </si>
  <si>
    <t xml:space="preserve">алма </t>
  </si>
  <si>
    <t xml:space="preserve">Көкөністермен балық (минтай), езілген картоп, кептірілген жемістерден жасалынған компот, нан </t>
  </si>
  <si>
    <t>Минтай</t>
  </si>
  <si>
    <t>сәбәз</t>
  </si>
  <si>
    <t xml:space="preserve">картоп </t>
  </si>
  <si>
    <t>кептірілген жемістер</t>
  </si>
  <si>
    <t>қант</t>
  </si>
  <si>
    <t>кызылша</t>
  </si>
  <si>
    <t>суйык май</t>
  </si>
  <si>
    <t>туз</t>
  </si>
  <si>
    <t>Рассольник, алма, шырын,  нан</t>
  </si>
  <si>
    <t>картоп</t>
  </si>
  <si>
    <t>тұздалған қияр</t>
  </si>
  <si>
    <t>тауық еті</t>
  </si>
  <si>
    <t xml:space="preserve">тұз </t>
  </si>
  <si>
    <t>арпа</t>
  </si>
  <si>
    <t xml:space="preserve">шырын </t>
  </si>
  <si>
    <t>кантар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</si>
</sst>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5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164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2" fillId="0" borderId="0" xfId="0" applyFont="1" applyBorder="1"/>
    <xf numFmtId="164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164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1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/>
    <xf numFmtId="2" fontId="3" fillId="0" borderId="0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июнь, июль Гагарин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6492.43730/&#8470;%201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1-300 (3)"/>
      <sheetName val="2021-2-300 (3)"/>
      <sheetName val="2021-1-300 (4)"/>
      <sheetName val="2021-2-300 (4)"/>
      <sheetName val="2021-1-300 (5)"/>
      <sheetName val="2021-1-448 (3)"/>
      <sheetName val="2021-2-500 (1)"/>
      <sheetName val="2021-1-500 (2)"/>
      <sheetName val="2021-2-500 (3)"/>
      <sheetName val="2021-1-448 (5)"/>
      <sheetName val="2021-1-300"/>
      <sheetName val="2021-1-300 (2)"/>
      <sheetName val="2021-2-300"/>
      <sheetName val="2021-2-300 (2)"/>
      <sheetName val="2021-2-300 (5)"/>
      <sheetName val="МО .Б (2)"/>
      <sheetName val="Н Б (2)"/>
      <sheetName val="2021-1-500"/>
      <sheetName val="2021-2-500"/>
      <sheetName val="МО .Б (3)"/>
      <sheetName val="Н Б (4)"/>
      <sheetName val="Н Б (5)"/>
    </sheetNames>
    <sheetDataSet>
      <sheetData sheetId="0">
        <row r="1">
          <cell r="P1" t="str">
            <v>Бекітемін</v>
          </cell>
        </row>
      </sheetData>
      <sheetData sheetId="1">
        <row r="80">
          <cell r="H80">
            <v>650</v>
          </cell>
        </row>
      </sheetData>
      <sheetData sheetId="2"/>
      <sheetData sheetId="3"/>
      <sheetData sheetId="4"/>
      <sheetData sheetId="5"/>
      <sheetData sheetId="6">
        <row r="11">
          <cell r="D11">
            <v>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60"/>
  <sheetViews>
    <sheetView tabSelected="1" zoomScaleNormal="100" zoomScaleSheetLayoutView="75" workbookViewId="0">
      <pane ySplit="5" topLeftCell="A6" activePane="bottomLeft" state="frozen"/>
      <selection activeCell="A30" sqref="A30"/>
      <selection pane="bottomLeft" activeCell="AL129" sqref="AL129"/>
    </sheetView>
  </sheetViews>
  <sheetFormatPr defaultRowHeight="12" x14ac:dyDescent="0.2"/>
  <cols>
    <col min="1" max="1" width="20.7109375" style="1" customWidth="1"/>
    <col min="2" max="2" width="9.42578125" style="2" customWidth="1"/>
    <col min="3" max="3" width="1.7109375" style="3" bestFit="1" customWidth="1"/>
    <col min="4" max="4" width="5" style="3" bestFit="1" customWidth="1"/>
    <col min="5" max="5" width="2" style="3" bestFit="1" customWidth="1"/>
    <col min="6" max="6" width="6.42578125" style="2" bestFit="1" customWidth="1"/>
    <col min="7" max="7" width="5.28515625" style="3" customWidth="1"/>
    <col min="8" max="8" width="6" style="3" bestFit="1" customWidth="1"/>
    <col min="9" max="9" width="2" style="3" bestFit="1" customWidth="1"/>
    <col min="10" max="10" width="7.42578125" style="4" bestFit="1" customWidth="1"/>
    <col min="11" max="11" width="7" style="5" bestFit="1" customWidth="1"/>
    <col min="12" max="12" width="5.42578125" style="2" bestFit="1" customWidth="1"/>
    <col min="13" max="13" width="4.42578125" style="3" bestFit="1" customWidth="1"/>
    <col min="14" max="14" width="8.42578125" style="3" bestFit="1" customWidth="1"/>
    <col min="15" max="15" width="4.42578125" style="3" bestFit="1" customWidth="1"/>
    <col min="16" max="16" width="6.42578125" style="4" bestFit="1" customWidth="1"/>
    <col min="17" max="17" width="4.42578125" style="1" hidden="1" customWidth="1"/>
    <col min="18" max="18" width="7.5703125" style="3" hidden="1" customWidth="1"/>
    <col min="19" max="19" width="2" style="3" hidden="1" customWidth="1"/>
    <col min="20" max="20" width="6.7109375" style="2" hidden="1" customWidth="1"/>
    <col min="21" max="21" width="15" style="1" hidden="1" customWidth="1"/>
    <col min="22" max="22" width="6" style="3" hidden="1" customWidth="1"/>
    <col min="23" max="23" width="5" style="3" hidden="1" customWidth="1"/>
    <col min="24" max="24" width="9" style="3" hidden="1" customWidth="1"/>
    <col min="25" max="35" width="0" style="1" hidden="1" customWidth="1"/>
    <col min="36" max="16384" width="9.140625" style="1"/>
  </cols>
  <sheetData>
    <row r="1" spans="1:24" x14ac:dyDescent="0.2">
      <c r="P1" s="6" t="str">
        <f>'[1]2021-1-300 (3)'!P1</f>
        <v>Бекітемін</v>
      </c>
    </row>
    <row r="2" spans="1:24" x14ac:dyDescent="0.2">
      <c r="P2" s="6" t="s">
        <v>0</v>
      </c>
    </row>
    <row r="3" spans="1:24" x14ac:dyDescent="0.2">
      <c r="P3" s="6" t="s">
        <v>1</v>
      </c>
    </row>
    <row r="5" spans="1:24" x14ac:dyDescent="0.2">
      <c r="G5" s="3">
        <v>8</v>
      </c>
      <c r="H5" s="7" t="s">
        <v>84</v>
      </c>
    </row>
    <row r="6" spans="1:24" x14ac:dyDescent="0.2">
      <c r="A6" s="1" t="s">
        <v>2</v>
      </c>
      <c r="P6" s="6"/>
      <c r="S6" s="3">
        <f>S28+S58+S86+S113+S138</f>
        <v>5</v>
      </c>
    </row>
    <row r="7" spans="1:24" x14ac:dyDescent="0.2">
      <c r="A7" s="8" t="s">
        <v>3</v>
      </c>
      <c r="B7" s="9"/>
      <c r="C7" s="10"/>
      <c r="D7" s="10"/>
      <c r="E7" s="10"/>
      <c r="F7" s="9"/>
      <c r="G7" s="10"/>
      <c r="H7" s="10"/>
      <c r="I7" s="10"/>
      <c r="J7" s="11"/>
      <c r="K7" s="9"/>
      <c r="L7" s="9"/>
      <c r="M7" s="10"/>
      <c r="N7" s="10"/>
      <c r="O7" s="10"/>
      <c r="P7" s="11"/>
      <c r="Q7" s="12"/>
      <c r="R7" s="13"/>
      <c r="S7" s="10"/>
      <c r="T7" s="9"/>
      <c r="U7" s="12" t="s">
        <v>4</v>
      </c>
      <c r="V7" s="14" t="s">
        <v>5</v>
      </c>
      <c r="W7" s="15" t="s">
        <v>6</v>
      </c>
      <c r="X7" s="3" t="s">
        <v>7</v>
      </c>
    </row>
    <row r="8" spans="1:24" x14ac:dyDescent="0.2">
      <c r="A8" s="16" t="s">
        <v>8</v>
      </c>
      <c r="B8" s="9">
        <v>0.04</v>
      </c>
      <c r="C8" s="10" t="s">
        <v>9</v>
      </c>
      <c r="D8" s="10">
        <f>'[1]2021-2-500 (1)'!D11</f>
        <v>28</v>
      </c>
      <c r="E8" s="10" t="s">
        <v>10</v>
      </c>
      <c r="F8" s="9">
        <f>B8*D8</f>
        <v>1.1200000000000001</v>
      </c>
      <c r="G8" s="10" t="s">
        <v>9</v>
      </c>
      <c r="H8" s="10">
        <f>W19</f>
        <v>280</v>
      </c>
      <c r="I8" s="10" t="s">
        <v>10</v>
      </c>
      <c r="J8" s="11">
        <f>F8*H8</f>
        <v>313.60000000000002</v>
      </c>
      <c r="K8" s="9"/>
      <c r="L8" s="9">
        <f>B8</f>
        <v>0.04</v>
      </c>
      <c r="M8" s="10" t="s">
        <v>9</v>
      </c>
      <c r="N8" s="10">
        <f>H8</f>
        <v>280</v>
      </c>
      <c r="O8" s="10" t="s">
        <v>10</v>
      </c>
      <c r="P8" s="11">
        <f>L8*N8</f>
        <v>11.200000000000001</v>
      </c>
      <c r="Q8" s="12"/>
      <c r="R8" s="13">
        <f>F8*S28</f>
        <v>1.1200000000000001</v>
      </c>
      <c r="S8" s="10"/>
      <c r="T8" s="9"/>
      <c r="U8" s="16" t="s">
        <v>11</v>
      </c>
      <c r="V8" s="17">
        <f>R15+R26+R55+R105</f>
        <v>8.3719999999999999</v>
      </c>
      <c r="W8" s="18">
        <v>400</v>
      </c>
      <c r="X8" s="3">
        <f t="shared" ref="X8:X56" si="0">V8*W8</f>
        <v>3348.8</v>
      </c>
    </row>
    <row r="9" spans="1:24" x14ac:dyDescent="0.2">
      <c r="A9" s="16" t="s">
        <v>12</v>
      </c>
      <c r="B9" s="9">
        <v>0.02</v>
      </c>
      <c r="C9" s="10" t="s">
        <v>9</v>
      </c>
      <c r="D9" s="10">
        <f t="shared" ref="D9:D21" si="1">D8</f>
        <v>28</v>
      </c>
      <c r="E9" s="10" t="s">
        <v>10</v>
      </c>
      <c r="F9" s="9">
        <f>B9*D9</f>
        <v>0.56000000000000005</v>
      </c>
      <c r="G9" s="10" t="s">
        <v>9</v>
      </c>
      <c r="H9" s="10">
        <f>W18</f>
        <v>230</v>
      </c>
      <c r="I9" s="10" t="s">
        <v>10</v>
      </c>
      <c r="J9" s="11">
        <f>F9*H9</f>
        <v>128.80000000000001</v>
      </c>
      <c r="K9" s="9"/>
      <c r="L9" s="9">
        <f>B9</f>
        <v>0.02</v>
      </c>
      <c r="M9" s="10" t="s">
        <v>9</v>
      </c>
      <c r="N9" s="10">
        <f>H9</f>
        <v>230</v>
      </c>
      <c r="O9" s="10" t="s">
        <v>10</v>
      </c>
      <c r="P9" s="11">
        <f>L9*N9</f>
        <v>4.6000000000000005</v>
      </c>
      <c r="Q9" s="12"/>
      <c r="R9" s="13">
        <f>F9*S28</f>
        <v>0.56000000000000005</v>
      </c>
      <c r="S9" s="10"/>
      <c r="T9" s="9"/>
      <c r="U9" s="16" t="s">
        <v>13</v>
      </c>
      <c r="V9" s="18">
        <f>R75</f>
        <v>1.68</v>
      </c>
      <c r="W9" s="18">
        <v>305</v>
      </c>
      <c r="X9" s="3">
        <f t="shared" si="0"/>
        <v>512.4</v>
      </c>
    </row>
    <row r="10" spans="1:24" x14ac:dyDescent="0.2">
      <c r="A10" s="16" t="s">
        <v>14</v>
      </c>
      <c r="B10" s="9">
        <v>0.01</v>
      </c>
      <c r="C10" s="10" t="s">
        <v>9</v>
      </c>
      <c r="D10" s="10">
        <f t="shared" si="1"/>
        <v>28</v>
      </c>
      <c r="E10" s="10" t="s">
        <v>10</v>
      </c>
      <c r="F10" s="9">
        <f>B10*D10</f>
        <v>0.28000000000000003</v>
      </c>
      <c r="G10" s="10" t="s">
        <v>9</v>
      </c>
      <c r="H10" s="10">
        <v>1100</v>
      </c>
      <c r="I10" s="10" t="s">
        <v>10</v>
      </c>
      <c r="J10" s="11">
        <f>F10*H10</f>
        <v>308.00000000000006</v>
      </c>
      <c r="K10" s="9"/>
      <c r="L10" s="9">
        <f>B10</f>
        <v>0.01</v>
      </c>
      <c r="M10" s="10" t="s">
        <v>9</v>
      </c>
      <c r="N10" s="10">
        <f>H10</f>
        <v>1100</v>
      </c>
      <c r="O10" s="10" t="s">
        <v>10</v>
      </c>
      <c r="P10" s="11">
        <f>L10*N10</f>
        <v>11</v>
      </c>
      <c r="Q10" s="12"/>
      <c r="R10" s="13">
        <f>F10*S28</f>
        <v>0.28000000000000003</v>
      </c>
      <c r="S10" s="10"/>
      <c r="T10" s="9"/>
      <c r="U10" s="16" t="s">
        <v>15</v>
      </c>
      <c r="V10" s="18"/>
      <c r="W10" s="18">
        <v>445</v>
      </c>
      <c r="X10" s="3">
        <f t="shared" si="0"/>
        <v>0</v>
      </c>
    </row>
    <row r="11" spans="1:24" x14ac:dyDescent="0.2">
      <c r="A11" s="16" t="s">
        <v>16</v>
      </c>
      <c r="B11" s="9">
        <v>1E-3</v>
      </c>
      <c r="C11" s="10" t="s">
        <v>9</v>
      </c>
      <c r="D11" s="10">
        <f t="shared" si="1"/>
        <v>28</v>
      </c>
      <c r="E11" s="10" t="s">
        <v>10</v>
      </c>
      <c r="F11" s="9">
        <f t="shared" ref="F11:F16" si="2">B11*D11</f>
        <v>2.8000000000000001E-2</v>
      </c>
      <c r="G11" s="10" t="s">
        <v>9</v>
      </c>
      <c r="H11" s="10">
        <v>480</v>
      </c>
      <c r="I11" s="10" t="s">
        <v>10</v>
      </c>
      <c r="J11" s="11">
        <f t="shared" ref="J11:J16" si="3">F11*H11</f>
        <v>13.44</v>
      </c>
      <c r="K11" s="9"/>
      <c r="L11" s="9">
        <f t="shared" ref="L11:L16" si="4">B11</f>
        <v>1E-3</v>
      </c>
      <c r="M11" s="10" t="s">
        <v>9</v>
      </c>
      <c r="N11" s="10">
        <f t="shared" ref="N11:N16" si="5">H11</f>
        <v>480</v>
      </c>
      <c r="O11" s="10" t="s">
        <v>10</v>
      </c>
      <c r="P11" s="11">
        <f t="shared" ref="P11:P16" si="6">L11*N11</f>
        <v>0.48</v>
      </c>
      <c r="Q11" s="12"/>
      <c r="R11" s="13">
        <f>F11*S28</f>
        <v>2.8000000000000001E-2</v>
      </c>
      <c r="S11" s="10"/>
      <c r="T11" s="9"/>
      <c r="U11" s="16" t="s">
        <v>17</v>
      </c>
      <c r="V11" s="17">
        <f>R11+R25+R41+R54+R71+R83+R108</f>
        <v>1.7766000000000002</v>
      </c>
      <c r="W11" s="18">
        <v>400</v>
      </c>
      <c r="X11" s="3">
        <f t="shared" si="0"/>
        <v>710.6400000000001</v>
      </c>
    </row>
    <row r="12" spans="1:24" x14ac:dyDescent="0.2">
      <c r="A12" s="16" t="s">
        <v>18</v>
      </c>
      <c r="B12" s="9">
        <v>1E-3</v>
      </c>
      <c r="C12" s="10" t="s">
        <v>9</v>
      </c>
      <c r="D12" s="10">
        <f t="shared" si="1"/>
        <v>28</v>
      </c>
      <c r="E12" s="10" t="s">
        <v>10</v>
      </c>
      <c r="F12" s="9">
        <f t="shared" si="2"/>
        <v>2.8000000000000001E-2</v>
      </c>
      <c r="G12" s="10" t="s">
        <v>9</v>
      </c>
      <c r="H12" s="10">
        <v>70</v>
      </c>
      <c r="I12" s="10" t="s">
        <v>10</v>
      </c>
      <c r="J12" s="11">
        <f t="shared" si="3"/>
        <v>1.96</v>
      </c>
      <c r="K12" s="9"/>
      <c r="L12" s="9">
        <f t="shared" si="4"/>
        <v>1E-3</v>
      </c>
      <c r="M12" s="10" t="s">
        <v>9</v>
      </c>
      <c r="N12" s="10">
        <f t="shared" si="5"/>
        <v>70</v>
      </c>
      <c r="O12" s="10" t="s">
        <v>10</v>
      </c>
      <c r="P12" s="11">
        <f t="shared" si="6"/>
        <v>7.0000000000000007E-2</v>
      </c>
      <c r="Q12" s="12"/>
      <c r="R12" s="13">
        <f>F12*S28</f>
        <v>2.8000000000000001E-2</v>
      </c>
      <c r="S12" s="10"/>
      <c r="T12" s="9"/>
      <c r="U12" s="16" t="s">
        <v>19</v>
      </c>
      <c r="V12" s="18">
        <f>R17+R21+R48+R104+R129</f>
        <v>1.0903452</v>
      </c>
      <c r="W12" s="18">
        <v>2200</v>
      </c>
      <c r="X12" s="3">
        <f t="shared" si="0"/>
        <v>2398.7594399999998</v>
      </c>
    </row>
    <row r="13" spans="1:24" x14ac:dyDescent="0.2">
      <c r="A13" s="16" t="s">
        <v>20</v>
      </c>
      <c r="B13" s="9">
        <v>0.09</v>
      </c>
      <c r="C13" s="10" t="s">
        <v>9</v>
      </c>
      <c r="D13" s="10">
        <f t="shared" si="1"/>
        <v>28</v>
      </c>
      <c r="E13" s="10" t="s">
        <v>10</v>
      </c>
      <c r="F13" s="9">
        <f t="shared" si="2"/>
        <v>2.52</v>
      </c>
      <c r="G13" s="10" t="s">
        <v>9</v>
      </c>
      <c r="H13" s="10">
        <v>2300</v>
      </c>
      <c r="I13" s="10" t="s">
        <v>10</v>
      </c>
      <c r="J13" s="11">
        <f t="shared" si="3"/>
        <v>5796</v>
      </c>
      <c r="K13" s="9"/>
      <c r="L13" s="9">
        <f t="shared" si="4"/>
        <v>0.09</v>
      </c>
      <c r="M13" s="10" t="s">
        <v>9</v>
      </c>
      <c r="N13" s="10">
        <f t="shared" si="5"/>
        <v>2300</v>
      </c>
      <c r="O13" s="10" t="s">
        <v>10</v>
      </c>
      <c r="P13" s="11">
        <f t="shared" si="6"/>
        <v>207</v>
      </c>
      <c r="Q13" s="12"/>
      <c r="R13" s="13">
        <f>F13*S28</f>
        <v>2.52</v>
      </c>
      <c r="S13" s="10"/>
      <c r="T13" s="9"/>
      <c r="U13" s="16" t="s">
        <v>21</v>
      </c>
      <c r="V13" s="18">
        <f>R12+R19+R22+R43+R50+R52+R72+R76+R101+R106+R131</f>
        <v>0.33600000000000002</v>
      </c>
      <c r="W13" s="18">
        <v>80</v>
      </c>
      <c r="X13" s="3">
        <f t="shared" si="0"/>
        <v>26.880000000000003</v>
      </c>
    </row>
    <row r="14" spans="1:24" x14ac:dyDescent="0.2">
      <c r="A14" s="16" t="s">
        <v>22</v>
      </c>
      <c r="B14" s="9">
        <v>1.7999999999999999E-2</v>
      </c>
      <c r="C14" s="10" t="s">
        <v>9</v>
      </c>
      <c r="D14" s="10">
        <f t="shared" si="1"/>
        <v>28</v>
      </c>
      <c r="E14" s="10" t="s">
        <v>10</v>
      </c>
      <c r="F14" s="9">
        <f t="shared" si="2"/>
        <v>0.504</v>
      </c>
      <c r="G14" s="10" t="s">
        <v>9</v>
      </c>
      <c r="H14" s="10">
        <v>200</v>
      </c>
      <c r="I14" s="10" t="s">
        <v>10</v>
      </c>
      <c r="J14" s="11">
        <f t="shared" si="3"/>
        <v>100.8</v>
      </c>
      <c r="K14" s="9"/>
      <c r="L14" s="9">
        <f t="shared" si="4"/>
        <v>1.7999999999999999E-2</v>
      </c>
      <c r="M14" s="10" t="s">
        <v>9</v>
      </c>
      <c r="N14" s="10">
        <f t="shared" si="5"/>
        <v>200</v>
      </c>
      <c r="O14" s="10" t="s">
        <v>10</v>
      </c>
      <c r="P14" s="11">
        <f t="shared" si="6"/>
        <v>3.5999999999999996</v>
      </c>
      <c r="Q14" s="12"/>
      <c r="R14" s="13">
        <f>F14*S28</f>
        <v>0.504</v>
      </c>
      <c r="S14" s="10"/>
      <c r="T14" s="9"/>
      <c r="U14" s="16" t="s">
        <v>23</v>
      </c>
      <c r="V14" s="18">
        <f>R14+R23+R57+R81+R112+R137</f>
        <v>5.6840000000000002</v>
      </c>
      <c r="W14" s="18">
        <v>150</v>
      </c>
      <c r="X14" s="3">
        <f t="shared" si="0"/>
        <v>852.6</v>
      </c>
    </row>
    <row r="15" spans="1:24" x14ac:dyDescent="0.2">
      <c r="A15" s="16" t="s">
        <v>24</v>
      </c>
      <c r="B15" s="9">
        <v>2.4E-2</v>
      </c>
      <c r="C15" s="10" t="s">
        <v>9</v>
      </c>
      <c r="D15" s="10">
        <f t="shared" si="1"/>
        <v>28</v>
      </c>
      <c r="E15" s="10" t="s">
        <v>10</v>
      </c>
      <c r="F15" s="9">
        <f t="shared" si="2"/>
        <v>0.67200000000000004</v>
      </c>
      <c r="G15" s="10" t="s">
        <v>9</v>
      </c>
      <c r="H15" s="10">
        <v>650</v>
      </c>
      <c r="I15" s="10" t="s">
        <v>10</v>
      </c>
      <c r="J15" s="11">
        <f t="shared" si="3"/>
        <v>436.8</v>
      </c>
      <c r="K15" s="9"/>
      <c r="L15" s="9">
        <f t="shared" si="4"/>
        <v>2.4E-2</v>
      </c>
      <c r="M15" s="10" t="s">
        <v>9</v>
      </c>
      <c r="N15" s="10">
        <f t="shared" si="5"/>
        <v>650</v>
      </c>
      <c r="O15" s="10" t="s">
        <v>10</v>
      </c>
      <c r="P15" s="11">
        <f t="shared" si="6"/>
        <v>15.6</v>
      </c>
      <c r="Q15" s="12"/>
      <c r="R15" s="13">
        <f>F15*S28</f>
        <v>0.67200000000000004</v>
      </c>
      <c r="S15" s="10"/>
      <c r="T15" s="9"/>
      <c r="U15" s="16" t="s">
        <v>25</v>
      </c>
      <c r="V15" s="18"/>
      <c r="W15" s="18">
        <v>2800</v>
      </c>
      <c r="X15" s="3">
        <f t="shared" si="0"/>
        <v>0</v>
      </c>
    </row>
    <row r="16" spans="1:24" x14ac:dyDescent="0.2">
      <c r="A16" s="16" t="s">
        <v>26</v>
      </c>
      <c r="B16" s="9">
        <v>0.01</v>
      </c>
      <c r="C16" s="10" t="s">
        <v>9</v>
      </c>
      <c r="D16" s="10">
        <f t="shared" si="1"/>
        <v>28</v>
      </c>
      <c r="E16" s="10" t="s">
        <v>10</v>
      </c>
      <c r="F16" s="9">
        <f t="shared" si="2"/>
        <v>0.28000000000000003</v>
      </c>
      <c r="G16" s="10" t="s">
        <v>9</v>
      </c>
      <c r="H16" s="10">
        <v>250</v>
      </c>
      <c r="I16" s="10" t="s">
        <v>10</v>
      </c>
      <c r="J16" s="11">
        <f t="shared" si="3"/>
        <v>70</v>
      </c>
      <c r="K16" s="9"/>
      <c r="L16" s="9">
        <f t="shared" si="4"/>
        <v>0.01</v>
      </c>
      <c r="M16" s="10" t="s">
        <v>9</v>
      </c>
      <c r="N16" s="10">
        <f t="shared" si="5"/>
        <v>250</v>
      </c>
      <c r="O16" s="10" t="s">
        <v>10</v>
      </c>
      <c r="P16" s="11">
        <f t="shared" si="6"/>
        <v>2.5</v>
      </c>
      <c r="Q16" s="12"/>
      <c r="R16" s="13">
        <f>F16*S28</f>
        <v>0.28000000000000003</v>
      </c>
      <c r="S16" s="10"/>
      <c r="T16" s="9"/>
      <c r="U16" s="16" t="s">
        <v>27</v>
      </c>
      <c r="V16" s="18">
        <f>R27+R85+R134</f>
        <v>13.58</v>
      </c>
      <c r="W16" s="18">
        <v>570</v>
      </c>
      <c r="X16" s="3">
        <f t="shared" si="0"/>
        <v>7740.6</v>
      </c>
    </row>
    <row r="17" spans="1:24" x14ac:dyDescent="0.2">
      <c r="A17" s="16" t="s">
        <v>28</v>
      </c>
      <c r="B17" s="9">
        <v>5.0000000000000001E-3</v>
      </c>
      <c r="C17" s="10" t="s">
        <v>9</v>
      </c>
      <c r="D17" s="10">
        <f t="shared" si="1"/>
        <v>28</v>
      </c>
      <c r="E17" s="10" t="s">
        <v>10</v>
      </c>
      <c r="F17" s="9">
        <f>B17*D17</f>
        <v>0.14000000000000001</v>
      </c>
      <c r="G17" s="10" t="s">
        <v>9</v>
      </c>
      <c r="H17" s="10">
        <v>2300</v>
      </c>
      <c r="I17" s="10" t="s">
        <v>10</v>
      </c>
      <c r="J17" s="11">
        <f>F17*H17</f>
        <v>322.00000000000006</v>
      </c>
      <c r="K17" s="9"/>
      <c r="L17" s="9">
        <f>B17</f>
        <v>5.0000000000000001E-3</v>
      </c>
      <c r="M17" s="10" t="s">
        <v>9</v>
      </c>
      <c r="N17" s="10">
        <f>H17</f>
        <v>2300</v>
      </c>
      <c r="O17" s="10" t="s">
        <v>10</v>
      </c>
      <c r="P17" s="11">
        <f>L17*N17</f>
        <v>11.5</v>
      </c>
      <c r="Q17" s="12"/>
      <c r="R17" s="13">
        <f>F17*S28</f>
        <v>0.14000000000000001</v>
      </c>
      <c r="S17" s="10"/>
      <c r="T17" s="9"/>
      <c r="U17" s="16" t="s">
        <v>29</v>
      </c>
      <c r="V17" s="18">
        <f>R24</f>
        <v>5.6000000000000001E-2</v>
      </c>
      <c r="W17" s="18">
        <v>2500</v>
      </c>
      <c r="X17" s="3">
        <f t="shared" si="0"/>
        <v>140</v>
      </c>
    </row>
    <row r="18" spans="1:24" x14ac:dyDescent="0.2">
      <c r="A18" s="16" t="s">
        <v>14</v>
      </c>
      <c r="B18" s="9">
        <v>6.0000000000000001E-3</v>
      </c>
      <c r="C18" s="10" t="s">
        <v>9</v>
      </c>
      <c r="D18" s="10">
        <f t="shared" si="1"/>
        <v>28</v>
      </c>
      <c r="E18" s="10" t="s">
        <v>10</v>
      </c>
      <c r="F18" s="9">
        <f>B18*D18</f>
        <v>0.16800000000000001</v>
      </c>
      <c r="G18" s="10" t="s">
        <v>9</v>
      </c>
      <c r="H18" s="10">
        <v>1100</v>
      </c>
      <c r="I18" s="10" t="s">
        <v>10</v>
      </c>
      <c r="J18" s="11">
        <f>F18*H18</f>
        <v>184.8</v>
      </c>
      <c r="K18" s="9"/>
      <c r="L18" s="9">
        <f>B18</f>
        <v>6.0000000000000001E-3</v>
      </c>
      <c r="M18" s="10" t="s">
        <v>9</v>
      </c>
      <c r="N18" s="10">
        <f>H18</f>
        <v>1100</v>
      </c>
      <c r="O18" s="10" t="s">
        <v>10</v>
      </c>
      <c r="P18" s="11">
        <f>L18*N18</f>
        <v>6.6000000000000005</v>
      </c>
      <c r="Q18" s="12"/>
      <c r="R18" s="13">
        <f>F18*S28</f>
        <v>0.16800000000000001</v>
      </c>
      <c r="S18" s="10"/>
      <c r="T18" s="9"/>
      <c r="U18" s="1" t="s">
        <v>30</v>
      </c>
      <c r="V18" s="3">
        <f>R9+R39+R45+R73+R79+R98+R128</f>
        <v>5.9640000000000004</v>
      </c>
      <c r="W18" s="3">
        <v>230</v>
      </c>
      <c r="X18" s="3">
        <f t="shared" si="0"/>
        <v>1371.72</v>
      </c>
    </row>
    <row r="19" spans="1:24" x14ac:dyDescent="0.2">
      <c r="A19" s="16" t="s">
        <v>18</v>
      </c>
      <c r="B19" s="9">
        <v>1E-3</v>
      </c>
      <c r="C19" s="10" t="s">
        <v>9</v>
      </c>
      <c r="D19" s="10">
        <f t="shared" si="1"/>
        <v>28</v>
      </c>
      <c r="E19" s="10" t="s">
        <v>10</v>
      </c>
      <c r="F19" s="9">
        <f>B19*D19</f>
        <v>2.8000000000000001E-2</v>
      </c>
      <c r="G19" s="10" t="s">
        <v>9</v>
      </c>
      <c r="H19" s="10">
        <v>70</v>
      </c>
      <c r="I19" s="10" t="s">
        <v>10</v>
      </c>
      <c r="J19" s="11">
        <f>F19*H19</f>
        <v>1.96</v>
      </c>
      <c r="K19" s="9"/>
      <c r="L19" s="9">
        <f>B19</f>
        <v>1E-3</v>
      </c>
      <c r="M19" s="10" t="s">
        <v>9</v>
      </c>
      <c r="N19" s="10">
        <f>H19</f>
        <v>70</v>
      </c>
      <c r="O19" s="10" t="s">
        <v>10</v>
      </c>
      <c r="P19" s="11">
        <f>L19*N19</f>
        <v>7.0000000000000007E-2</v>
      </c>
      <c r="Q19" s="12"/>
      <c r="R19" s="13">
        <f>F19*S28</f>
        <v>2.8000000000000001E-2</v>
      </c>
      <c r="S19" s="10"/>
      <c r="T19" s="9"/>
      <c r="U19" s="1" t="s">
        <v>31</v>
      </c>
      <c r="V19" s="3">
        <f>R8+R40+R69</f>
        <v>3.6400000000000006</v>
      </c>
      <c r="W19" s="3">
        <v>280</v>
      </c>
      <c r="X19" s="3">
        <f t="shared" si="0"/>
        <v>1019.2000000000002</v>
      </c>
    </row>
    <row r="20" spans="1:24" x14ac:dyDescent="0.2">
      <c r="A20" s="16" t="s">
        <v>32</v>
      </c>
      <c r="B20" s="9">
        <v>0.06</v>
      </c>
      <c r="C20" s="10" t="s">
        <v>9</v>
      </c>
      <c r="D20" s="10">
        <f t="shared" si="1"/>
        <v>28</v>
      </c>
      <c r="E20" s="10" t="s">
        <v>10</v>
      </c>
      <c r="F20" s="9">
        <f>B20*D20</f>
        <v>1.68</v>
      </c>
      <c r="G20" s="10" t="s">
        <v>9</v>
      </c>
      <c r="H20" s="10">
        <f>W42</f>
        <v>580</v>
      </c>
      <c r="I20" s="10" t="s">
        <v>10</v>
      </c>
      <c r="J20" s="11">
        <f>F20*H20</f>
        <v>974.4</v>
      </c>
      <c r="K20" s="9"/>
      <c r="L20" s="9">
        <f>B20</f>
        <v>0.06</v>
      </c>
      <c r="M20" s="10" t="s">
        <v>9</v>
      </c>
      <c r="N20" s="10">
        <f>H20</f>
        <v>580</v>
      </c>
      <c r="O20" s="10" t="s">
        <v>10</v>
      </c>
      <c r="P20" s="11">
        <f>L20*N20</f>
        <v>34.799999999999997</v>
      </c>
      <c r="Q20" s="12"/>
      <c r="R20" s="13">
        <f>F20*S28</f>
        <v>1.68</v>
      </c>
      <c r="S20" s="10"/>
      <c r="T20" s="9"/>
      <c r="U20" s="19" t="s">
        <v>33</v>
      </c>
      <c r="V20" s="18">
        <f>R44+R130</f>
        <v>5.0400000000000009</v>
      </c>
      <c r="W20" s="18">
        <v>1800</v>
      </c>
      <c r="X20" s="3">
        <f>V20*W20</f>
        <v>9072.0000000000018</v>
      </c>
    </row>
    <row r="21" spans="1:24" x14ac:dyDescent="0.2">
      <c r="A21" s="16" t="s">
        <v>28</v>
      </c>
      <c r="B21" s="9">
        <v>5.0000000000000001E-3</v>
      </c>
      <c r="C21" s="10" t="s">
        <v>9</v>
      </c>
      <c r="D21" s="10">
        <f t="shared" si="1"/>
        <v>28</v>
      </c>
      <c r="E21" s="10" t="s">
        <v>10</v>
      </c>
      <c r="F21" s="9">
        <f>B21*D21</f>
        <v>0.14000000000000001</v>
      </c>
      <c r="G21" s="10" t="s">
        <v>9</v>
      </c>
      <c r="H21" s="10">
        <v>2300</v>
      </c>
      <c r="I21" s="10" t="s">
        <v>10</v>
      </c>
      <c r="J21" s="11">
        <f>F21*H21</f>
        <v>322.00000000000006</v>
      </c>
      <c r="K21" s="9"/>
      <c r="L21" s="9">
        <f>B21</f>
        <v>5.0000000000000001E-3</v>
      </c>
      <c r="M21" s="10" t="s">
        <v>9</v>
      </c>
      <c r="N21" s="10">
        <f>H21</f>
        <v>2300</v>
      </c>
      <c r="O21" s="10" t="s">
        <v>10</v>
      </c>
      <c r="P21" s="11">
        <f>L21*N21</f>
        <v>11.5</v>
      </c>
      <c r="Q21" s="12"/>
      <c r="R21" s="13">
        <f>F21*S28</f>
        <v>0.14000000000000001</v>
      </c>
      <c r="S21" s="10"/>
      <c r="T21" s="9"/>
      <c r="U21" s="19" t="s">
        <v>34</v>
      </c>
      <c r="V21" s="18">
        <f>R16+R46+R78+R99+R127</f>
        <v>3.64</v>
      </c>
      <c r="W21" s="18">
        <v>190</v>
      </c>
      <c r="X21" s="3">
        <f>V21*W21</f>
        <v>691.6</v>
      </c>
    </row>
    <row r="22" spans="1:24" x14ac:dyDescent="0.2">
      <c r="A22" s="16" t="s">
        <v>18</v>
      </c>
      <c r="B22" s="9">
        <v>1E-3</v>
      </c>
      <c r="C22" s="10" t="s">
        <v>9</v>
      </c>
      <c r="D22" s="10">
        <f>D10</f>
        <v>28</v>
      </c>
      <c r="E22" s="10" t="s">
        <v>10</v>
      </c>
      <c r="F22" s="9">
        <f t="shared" ref="F22:F27" si="7">B22*D22</f>
        <v>2.8000000000000001E-2</v>
      </c>
      <c r="G22" s="10" t="s">
        <v>9</v>
      </c>
      <c r="H22" s="10">
        <v>70</v>
      </c>
      <c r="I22" s="10" t="s">
        <v>10</v>
      </c>
      <c r="J22" s="11">
        <f t="shared" ref="J22:J27" si="8">F22*H22</f>
        <v>1.96</v>
      </c>
      <c r="K22" s="9"/>
      <c r="L22" s="9">
        <f t="shared" ref="L22:L27" si="9">B22</f>
        <v>1E-3</v>
      </c>
      <c r="M22" s="10" t="s">
        <v>9</v>
      </c>
      <c r="N22" s="10">
        <f t="shared" ref="N22:N27" si="10">H22</f>
        <v>70</v>
      </c>
      <c r="O22" s="10" t="s">
        <v>10</v>
      </c>
      <c r="P22" s="11">
        <f t="shared" ref="P22:P27" si="11">L22*N22</f>
        <v>7.0000000000000007E-2</v>
      </c>
      <c r="Q22" s="12"/>
      <c r="R22" s="13">
        <f>F22*S28</f>
        <v>2.8000000000000001E-2</v>
      </c>
      <c r="S22" s="10"/>
      <c r="T22" s="9"/>
      <c r="U22" s="1" t="s">
        <v>35</v>
      </c>
      <c r="V22" s="3">
        <f>R49+R80+R100</f>
        <v>0.55437199999999998</v>
      </c>
      <c r="W22" s="3">
        <v>920</v>
      </c>
      <c r="X22" s="3">
        <f>V22*W22</f>
        <v>510.02223999999995</v>
      </c>
    </row>
    <row r="23" spans="1:24" x14ac:dyDescent="0.2">
      <c r="A23" s="16" t="s">
        <v>22</v>
      </c>
      <c r="B23" s="9">
        <v>0.04</v>
      </c>
      <c r="C23" s="10" t="s">
        <v>9</v>
      </c>
      <c r="D23" s="10">
        <f>D22</f>
        <v>28</v>
      </c>
      <c r="E23" s="10" t="s">
        <v>10</v>
      </c>
      <c r="F23" s="9">
        <f t="shared" si="7"/>
        <v>1.1200000000000001</v>
      </c>
      <c r="G23" s="10" t="s">
        <v>9</v>
      </c>
      <c r="H23" s="10">
        <v>200</v>
      </c>
      <c r="I23" s="10" t="s">
        <v>10</v>
      </c>
      <c r="J23" s="11">
        <f t="shared" si="8"/>
        <v>224.00000000000003</v>
      </c>
      <c r="K23" s="9"/>
      <c r="L23" s="9">
        <f t="shared" si="9"/>
        <v>0.04</v>
      </c>
      <c r="M23" s="10" t="s">
        <v>9</v>
      </c>
      <c r="N23" s="10">
        <f t="shared" si="10"/>
        <v>200</v>
      </c>
      <c r="O23" s="10" t="s">
        <v>10</v>
      </c>
      <c r="P23" s="11">
        <f t="shared" si="11"/>
        <v>8</v>
      </c>
      <c r="Q23" s="12"/>
      <c r="R23" s="13">
        <f>F23*S28</f>
        <v>1.1200000000000001</v>
      </c>
      <c r="S23" s="10"/>
      <c r="T23" s="9"/>
      <c r="U23" s="19" t="s">
        <v>36</v>
      </c>
      <c r="V23" s="18">
        <f>R51</f>
        <v>1.26</v>
      </c>
      <c r="W23" s="18">
        <v>360</v>
      </c>
      <c r="X23" s="3">
        <f t="shared" si="0"/>
        <v>453.6</v>
      </c>
    </row>
    <row r="24" spans="1:24" x14ac:dyDescent="0.2">
      <c r="A24" s="16" t="s">
        <v>37</v>
      </c>
      <c r="B24" s="9">
        <v>2E-3</v>
      </c>
      <c r="C24" s="10" t="s">
        <v>9</v>
      </c>
      <c r="D24" s="10">
        <f>D23</f>
        <v>28</v>
      </c>
      <c r="E24" s="10" t="s">
        <v>10</v>
      </c>
      <c r="F24" s="9">
        <f t="shared" si="7"/>
        <v>5.6000000000000001E-2</v>
      </c>
      <c r="G24" s="10" t="s">
        <v>9</v>
      </c>
      <c r="H24" s="10">
        <v>4800</v>
      </c>
      <c r="I24" s="10" t="s">
        <v>10</v>
      </c>
      <c r="J24" s="11">
        <f t="shared" si="8"/>
        <v>268.8</v>
      </c>
      <c r="K24" s="9"/>
      <c r="L24" s="9">
        <f t="shared" si="9"/>
        <v>2E-3</v>
      </c>
      <c r="M24" s="10" t="s">
        <v>9</v>
      </c>
      <c r="N24" s="10">
        <f t="shared" si="10"/>
        <v>4800</v>
      </c>
      <c r="O24" s="10" t="s">
        <v>10</v>
      </c>
      <c r="P24" s="11">
        <f t="shared" si="11"/>
        <v>9.6</v>
      </c>
      <c r="Q24" s="12"/>
      <c r="R24" s="13">
        <f>F24*S28</f>
        <v>5.6000000000000001E-2</v>
      </c>
      <c r="S24" s="10"/>
      <c r="T24" s="9"/>
      <c r="U24" s="19" t="s">
        <v>38</v>
      </c>
      <c r="V24" s="18">
        <f>R53</f>
        <v>0.19600000000000001</v>
      </c>
      <c r="W24" s="18">
        <v>1100</v>
      </c>
      <c r="X24" s="3">
        <f t="shared" si="0"/>
        <v>215.6</v>
      </c>
    </row>
    <row r="25" spans="1:24" x14ac:dyDescent="0.2">
      <c r="A25" s="16" t="s">
        <v>16</v>
      </c>
      <c r="B25" s="9">
        <v>0.02</v>
      </c>
      <c r="C25" s="10" t="s">
        <v>9</v>
      </c>
      <c r="D25" s="10">
        <f>D23</f>
        <v>28</v>
      </c>
      <c r="E25" s="10" t="s">
        <v>10</v>
      </c>
      <c r="F25" s="9">
        <f t="shared" si="7"/>
        <v>0.56000000000000005</v>
      </c>
      <c r="G25" s="10" t="s">
        <v>9</v>
      </c>
      <c r="H25" s="10">
        <v>480</v>
      </c>
      <c r="I25" s="10" t="s">
        <v>10</v>
      </c>
      <c r="J25" s="11">
        <f t="shared" si="8"/>
        <v>268.8</v>
      </c>
      <c r="K25" s="9"/>
      <c r="L25" s="9">
        <f t="shared" si="9"/>
        <v>0.02</v>
      </c>
      <c r="M25" s="10" t="s">
        <v>9</v>
      </c>
      <c r="N25" s="10">
        <f t="shared" si="10"/>
        <v>480</v>
      </c>
      <c r="O25" s="10" t="s">
        <v>10</v>
      </c>
      <c r="P25" s="11">
        <f t="shared" si="11"/>
        <v>9.6</v>
      </c>
      <c r="Q25" s="12"/>
      <c r="R25" s="13">
        <f>F25*S28</f>
        <v>0.56000000000000005</v>
      </c>
      <c r="S25" s="10"/>
      <c r="T25" s="9"/>
      <c r="U25" s="19" t="s">
        <v>39</v>
      </c>
      <c r="V25" s="18">
        <f>R10+R18+R42+R70+R77+R102+R133</f>
        <v>2.0720000000000001</v>
      </c>
      <c r="W25" s="18">
        <v>920</v>
      </c>
      <c r="X25" s="3">
        <f t="shared" si="0"/>
        <v>1906.24</v>
      </c>
    </row>
    <row r="26" spans="1:24" x14ac:dyDescent="0.2">
      <c r="A26" s="16" t="s">
        <v>24</v>
      </c>
      <c r="B26" s="9">
        <v>0.1</v>
      </c>
      <c r="C26" s="10" t="s">
        <v>9</v>
      </c>
      <c r="D26" s="10">
        <f>D25</f>
        <v>28</v>
      </c>
      <c r="E26" s="10" t="s">
        <v>10</v>
      </c>
      <c r="F26" s="9">
        <f t="shared" si="7"/>
        <v>2.8000000000000003</v>
      </c>
      <c r="G26" s="10" t="s">
        <v>9</v>
      </c>
      <c r="H26" s="10">
        <v>650</v>
      </c>
      <c r="I26" s="10" t="s">
        <v>10</v>
      </c>
      <c r="J26" s="11">
        <f t="shared" si="8"/>
        <v>1820.0000000000002</v>
      </c>
      <c r="K26" s="9"/>
      <c r="L26" s="9">
        <f t="shared" si="9"/>
        <v>0.1</v>
      </c>
      <c r="M26" s="10" t="s">
        <v>9</v>
      </c>
      <c r="N26" s="10">
        <f t="shared" si="10"/>
        <v>650</v>
      </c>
      <c r="O26" s="10" t="s">
        <v>10</v>
      </c>
      <c r="P26" s="11">
        <f t="shared" si="11"/>
        <v>65</v>
      </c>
      <c r="Q26" s="12"/>
      <c r="R26" s="13">
        <f>F26*S28</f>
        <v>2.8000000000000003</v>
      </c>
      <c r="S26" s="10"/>
      <c r="T26" s="9"/>
      <c r="U26" s="19" t="s">
        <v>40</v>
      </c>
      <c r="V26" s="17"/>
      <c r="W26" s="18">
        <v>300</v>
      </c>
      <c r="X26" s="3">
        <f t="shared" si="0"/>
        <v>0</v>
      </c>
    </row>
    <row r="27" spans="1:24" x14ac:dyDescent="0.2">
      <c r="A27" s="16" t="s">
        <v>41</v>
      </c>
      <c r="B27" s="9">
        <v>0.15</v>
      </c>
      <c r="C27" s="10" t="s">
        <v>9</v>
      </c>
      <c r="D27" s="10">
        <f>D26</f>
        <v>28</v>
      </c>
      <c r="E27" s="10" t="s">
        <v>10</v>
      </c>
      <c r="F27" s="9">
        <f t="shared" si="7"/>
        <v>4.2</v>
      </c>
      <c r="G27" s="10" t="s">
        <v>9</v>
      </c>
      <c r="H27" s="10">
        <v>580</v>
      </c>
      <c r="I27" s="10" t="s">
        <v>10</v>
      </c>
      <c r="J27" s="11">
        <f t="shared" si="8"/>
        <v>2436</v>
      </c>
      <c r="K27" s="9"/>
      <c r="L27" s="9">
        <f t="shared" si="9"/>
        <v>0.15</v>
      </c>
      <c r="M27" s="10" t="s">
        <v>9</v>
      </c>
      <c r="N27" s="10">
        <f t="shared" si="10"/>
        <v>580</v>
      </c>
      <c r="O27" s="10" t="s">
        <v>10</v>
      </c>
      <c r="P27" s="11">
        <f t="shared" si="11"/>
        <v>87</v>
      </c>
      <c r="Q27" s="12"/>
      <c r="R27" s="13">
        <f>F27*S28</f>
        <v>4.2</v>
      </c>
      <c r="S27" s="10"/>
      <c r="T27" s="9"/>
      <c r="U27" s="19" t="s">
        <v>42</v>
      </c>
      <c r="V27" s="17"/>
      <c r="W27" s="18">
        <v>170</v>
      </c>
      <c r="X27" s="3">
        <f t="shared" si="0"/>
        <v>0</v>
      </c>
    </row>
    <row r="28" spans="1:24" x14ac:dyDescent="0.2">
      <c r="A28" s="12"/>
      <c r="B28" s="9"/>
      <c r="C28" s="10"/>
      <c r="D28" s="10"/>
      <c r="E28" s="10"/>
      <c r="F28" s="9"/>
      <c r="G28" s="10"/>
      <c r="H28" s="10"/>
      <c r="I28" s="10"/>
      <c r="J28" s="11">
        <f>SUM(J8:J27)</f>
        <v>13994.119999999999</v>
      </c>
      <c r="K28" s="9"/>
      <c r="L28" s="9"/>
      <c r="M28" s="10"/>
      <c r="N28" s="10"/>
      <c r="O28" s="10"/>
      <c r="P28" s="11">
        <f>SUM(P8:P27)</f>
        <v>499.79</v>
      </c>
      <c r="Q28" s="12"/>
      <c r="R28" s="13">
        <f>J28*S28</f>
        <v>13994.119999999999</v>
      </c>
      <c r="S28" s="10">
        <v>1</v>
      </c>
      <c r="T28" s="9">
        <f>J28-448</f>
        <v>13546.119999999999</v>
      </c>
      <c r="U28" s="19" t="s">
        <v>43</v>
      </c>
      <c r="V28" s="18">
        <f>R97</f>
        <v>4.4800000000000004</v>
      </c>
      <c r="W28" s="18">
        <v>1800</v>
      </c>
      <c r="X28" s="3">
        <f t="shared" si="0"/>
        <v>8064.0000000000009</v>
      </c>
    </row>
    <row r="29" spans="1:24" x14ac:dyDescent="0.2">
      <c r="A29" s="12" t="s">
        <v>44</v>
      </c>
      <c r="B29" s="9"/>
      <c r="C29" s="10"/>
      <c r="D29" s="10"/>
      <c r="E29" s="10"/>
      <c r="F29" s="9"/>
      <c r="G29" s="10"/>
      <c r="H29" s="10"/>
      <c r="I29" s="10"/>
      <c r="J29" s="11"/>
      <c r="K29" s="9"/>
      <c r="L29" s="9"/>
      <c r="M29" s="10"/>
      <c r="N29" s="10"/>
      <c r="O29" s="10"/>
      <c r="P29" s="11"/>
      <c r="Q29" s="12"/>
      <c r="R29" s="13"/>
      <c r="S29" s="10"/>
      <c r="T29" s="9"/>
      <c r="U29" s="19"/>
      <c r="V29" s="18"/>
      <c r="W29" s="18"/>
    </row>
    <row r="30" spans="1:24" x14ac:dyDescent="0.2">
      <c r="A30" s="12"/>
      <c r="B30" s="9"/>
      <c r="C30" s="10"/>
      <c r="D30" s="10"/>
      <c r="E30" s="10"/>
      <c r="F30" s="9"/>
      <c r="G30" s="10"/>
      <c r="H30" s="10"/>
      <c r="I30" s="10"/>
      <c r="J30" s="11"/>
      <c r="K30" s="9"/>
      <c r="L30" s="9"/>
      <c r="M30" s="10"/>
      <c r="N30" s="10"/>
      <c r="O30" s="10"/>
      <c r="P30" s="11"/>
      <c r="Q30" s="12"/>
      <c r="R30" s="13"/>
      <c r="S30" s="10"/>
      <c r="T30" s="9"/>
      <c r="U30" s="19"/>
      <c r="V30" s="18"/>
      <c r="W30" s="18"/>
    </row>
    <row r="31" spans="1:24" s="3" customFormat="1" x14ac:dyDescent="0.2">
      <c r="A31" s="12"/>
      <c r="B31" s="9"/>
      <c r="C31" s="10"/>
      <c r="D31" s="10"/>
      <c r="E31" s="10"/>
      <c r="F31" s="9"/>
      <c r="G31" s="10"/>
      <c r="H31" s="10"/>
      <c r="I31" s="10"/>
      <c r="J31" s="11"/>
      <c r="K31" s="9"/>
      <c r="L31" s="9"/>
      <c r="M31" s="10"/>
      <c r="N31" s="10"/>
      <c r="O31" s="10"/>
      <c r="P31" s="20" t="str">
        <f>P1</f>
        <v>Бекітемін</v>
      </c>
      <c r="Q31" s="12"/>
      <c r="R31" s="13"/>
      <c r="S31" s="10"/>
      <c r="T31" s="9"/>
      <c r="U31" s="19"/>
      <c r="V31" s="18"/>
      <c r="W31" s="18"/>
    </row>
    <row r="32" spans="1:24" s="3" customFormat="1" x14ac:dyDescent="0.2">
      <c r="A32" s="12"/>
      <c r="B32" s="9"/>
      <c r="C32" s="10"/>
      <c r="D32" s="10"/>
      <c r="E32" s="10"/>
      <c r="F32" s="9"/>
      <c r="G32" s="10"/>
      <c r="H32" s="10"/>
      <c r="I32" s="10"/>
      <c r="J32" s="11"/>
      <c r="K32" s="9"/>
      <c r="L32" s="9"/>
      <c r="M32" s="10"/>
      <c r="N32" s="10"/>
      <c r="O32" s="10"/>
      <c r="P32" s="20" t="str">
        <f>P2</f>
        <v>№ 135 НМ директоры</v>
      </c>
      <c r="Q32" s="12"/>
      <c r="R32" s="13"/>
      <c r="S32" s="10"/>
      <c r="T32" s="9"/>
      <c r="U32" s="19"/>
      <c r="V32" s="18"/>
      <c r="W32" s="18"/>
    </row>
    <row r="33" spans="1:24" s="3" customFormat="1" x14ac:dyDescent="0.2">
      <c r="A33" s="12"/>
      <c r="B33" s="9"/>
      <c r="C33" s="10"/>
      <c r="D33" s="10"/>
      <c r="E33" s="10"/>
      <c r="F33" s="9"/>
      <c r="G33" s="10"/>
      <c r="H33" s="10"/>
      <c r="I33" s="10"/>
      <c r="J33" s="11"/>
      <c r="K33" s="9"/>
      <c r="L33" s="9"/>
      <c r="M33" s="10"/>
      <c r="N33" s="10"/>
      <c r="O33" s="10"/>
      <c r="P33" s="20" t="str">
        <f>P3</f>
        <v>Сайманов Б.</v>
      </c>
      <c r="Q33" s="12"/>
      <c r="R33" s="13"/>
      <c r="S33" s="10"/>
      <c r="T33" s="9"/>
      <c r="U33" s="19"/>
      <c r="V33" s="18"/>
      <c r="W33" s="18"/>
    </row>
    <row r="34" spans="1:24" s="3" customFormat="1" x14ac:dyDescent="0.2">
      <c r="A34" s="12"/>
      <c r="B34" s="9"/>
      <c r="C34" s="10"/>
      <c r="D34" s="10"/>
      <c r="E34" s="10"/>
      <c r="F34" s="9"/>
      <c r="G34" s="10"/>
      <c r="H34" s="10"/>
      <c r="I34" s="10"/>
      <c r="J34" s="11"/>
      <c r="K34" s="9"/>
      <c r="L34" s="9"/>
      <c r="M34" s="10"/>
      <c r="N34" s="10"/>
      <c r="O34" s="10"/>
      <c r="P34" s="11"/>
      <c r="Q34" s="12"/>
      <c r="R34" s="13"/>
      <c r="S34" s="10"/>
      <c r="T34" s="9"/>
      <c r="U34" s="19"/>
      <c r="V34" s="18"/>
      <c r="W34" s="18"/>
    </row>
    <row r="35" spans="1:24" x14ac:dyDescent="0.2">
      <c r="A35" s="12"/>
      <c r="B35" s="9"/>
      <c r="C35" s="10"/>
      <c r="D35" s="10"/>
      <c r="E35" s="10"/>
      <c r="F35" s="9"/>
      <c r="G35" s="10">
        <v>9</v>
      </c>
      <c r="H35" s="21" t="str">
        <f>H5</f>
        <v>кантар    2024</v>
      </c>
      <c r="I35" s="10"/>
      <c r="J35" s="11"/>
      <c r="K35" s="9"/>
      <c r="L35" s="9"/>
      <c r="M35" s="10"/>
      <c r="N35" s="10"/>
      <c r="O35" s="10"/>
      <c r="P35" s="11"/>
      <c r="Q35" s="12"/>
      <c r="R35" s="13"/>
      <c r="S35" s="10"/>
      <c r="T35" s="9"/>
      <c r="U35" s="19"/>
      <c r="V35" s="18"/>
      <c r="W35" s="18"/>
    </row>
    <row r="36" spans="1:24" x14ac:dyDescent="0.2">
      <c r="A36" s="12"/>
      <c r="B36" s="9"/>
      <c r="C36" s="10"/>
      <c r="D36" s="10"/>
      <c r="E36" s="10"/>
      <c r="F36" s="9"/>
      <c r="G36" s="10"/>
      <c r="H36" s="10"/>
      <c r="I36" s="10"/>
      <c r="J36" s="11"/>
      <c r="K36" s="9"/>
      <c r="L36" s="9"/>
      <c r="M36" s="10"/>
      <c r="N36" s="10"/>
      <c r="O36" s="10"/>
      <c r="P36" s="11"/>
      <c r="Q36" s="12"/>
      <c r="R36" s="13"/>
      <c r="S36" s="10"/>
      <c r="T36" s="9"/>
      <c r="U36" s="19"/>
      <c r="V36" s="18"/>
      <c r="W36" s="18"/>
    </row>
    <row r="37" spans="1:24" x14ac:dyDescent="0.2">
      <c r="A37" s="12" t="s">
        <v>45</v>
      </c>
      <c r="B37" s="9"/>
      <c r="C37" s="10"/>
      <c r="D37" s="10"/>
      <c r="E37" s="10"/>
      <c r="F37" s="9"/>
      <c r="G37" s="10"/>
      <c r="H37" s="10"/>
      <c r="I37" s="10"/>
      <c r="J37" s="11"/>
      <c r="K37" s="9"/>
      <c r="L37" s="9"/>
      <c r="M37" s="10"/>
      <c r="N37" s="10"/>
      <c r="O37" s="10"/>
      <c r="P37" s="11"/>
      <c r="Q37" s="12"/>
      <c r="R37" s="13"/>
      <c r="S37" s="10"/>
      <c r="T37" s="9"/>
      <c r="U37" s="19" t="s">
        <v>46</v>
      </c>
      <c r="V37" s="18">
        <f>R103+R125</f>
        <v>7.28</v>
      </c>
      <c r="W37" s="18">
        <v>250</v>
      </c>
      <c r="X37" s="3">
        <f t="shared" si="0"/>
        <v>1820</v>
      </c>
    </row>
    <row r="38" spans="1:24" x14ac:dyDescent="0.2">
      <c r="A38" s="12" t="s">
        <v>47</v>
      </c>
      <c r="B38" s="9"/>
      <c r="C38" s="10"/>
      <c r="D38" s="10"/>
      <c r="E38" s="10"/>
      <c r="F38" s="9"/>
      <c r="G38" s="10"/>
      <c r="H38" s="10"/>
      <c r="I38" s="10"/>
      <c r="J38" s="11"/>
      <c r="K38" s="9"/>
      <c r="L38" s="9"/>
      <c r="M38" s="10"/>
      <c r="N38" s="10"/>
      <c r="O38" s="10"/>
      <c r="P38" s="11"/>
      <c r="Q38" s="12"/>
      <c r="R38" s="13"/>
      <c r="S38" s="10"/>
      <c r="T38" s="9"/>
      <c r="U38" s="19" t="s">
        <v>48</v>
      </c>
      <c r="V38" s="18">
        <f>R107</f>
        <v>0.56000000000000005</v>
      </c>
      <c r="W38" s="18">
        <v>650</v>
      </c>
      <c r="X38" s="3">
        <f t="shared" si="0"/>
        <v>364.00000000000006</v>
      </c>
    </row>
    <row r="39" spans="1:24" x14ac:dyDescent="0.2">
      <c r="A39" s="16" t="s">
        <v>30</v>
      </c>
      <c r="B39" s="9">
        <v>2.5000000000000001E-2</v>
      </c>
      <c r="C39" s="10" t="s">
        <v>9</v>
      </c>
      <c r="D39" s="10">
        <f>D27</f>
        <v>28</v>
      </c>
      <c r="E39" s="10" t="s">
        <v>10</v>
      </c>
      <c r="F39" s="9">
        <f t="shared" ref="F39:F57" si="12">B39*D39</f>
        <v>0.70000000000000007</v>
      </c>
      <c r="G39" s="10" t="s">
        <v>9</v>
      </c>
      <c r="H39" s="10">
        <f>W18</f>
        <v>230</v>
      </c>
      <c r="I39" s="10" t="s">
        <v>10</v>
      </c>
      <c r="J39" s="11">
        <f t="shared" ref="J39:J57" si="13">F39*H39</f>
        <v>161.00000000000003</v>
      </c>
      <c r="K39" s="9"/>
      <c r="L39" s="9">
        <f t="shared" ref="L39:L57" si="14">B39</f>
        <v>2.5000000000000001E-2</v>
      </c>
      <c r="M39" s="10" t="s">
        <v>9</v>
      </c>
      <c r="N39" s="10">
        <f t="shared" ref="N39:N57" si="15">H39</f>
        <v>230</v>
      </c>
      <c r="O39" s="10" t="s">
        <v>10</v>
      </c>
      <c r="P39" s="11">
        <f t="shared" ref="P39:P57" si="16">L39*N39</f>
        <v>5.75</v>
      </c>
      <c r="Q39" s="12"/>
      <c r="R39" s="13">
        <f>F39*S58</f>
        <v>0.70000000000000007</v>
      </c>
      <c r="S39" s="10"/>
      <c r="T39" s="9"/>
      <c r="U39" s="12" t="s">
        <v>49</v>
      </c>
      <c r="V39" s="18">
        <f>R126</f>
        <v>0.70000000000000007</v>
      </c>
      <c r="W39" s="18">
        <v>650</v>
      </c>
      <c r="X39" s="3">
        <f t="shared" si="0"/>
        <v>455.00000000000006</v>
      </c>
    </row>
    <row r="40" spans="1:24" x14ac:dyDescent="0.2">
      <c r="A40" s="16" t="s">
        <v>50</v>
      </c>
      <c r="B40" s="9">
        <v>2.5000000000000001E-2</v>
      </c>
      <c r="C40" s="10" t="s">
        <v>9</v>
      </c>
      <c r="D40" s="10">
        <f>D39</f>
        <v>28</v>
      </c>
      <c r="E40" s="10" t="s">
        <v>10</v>
      </c>
      <c r="F40" s="9">
        <f t="shared" si="12"/>
        <v>0.70000000000000007</v>
      </c>
      <c r="G40" s="10" t="s">
        <v>9</v>
      </c>
      <c r="H40" s="10">
        <f>W19</f>
        <v>280</v>
      </c>
      <c r="I40" s="10" t="s">
        <v>10</v>
      </c>
      <c r="J40" s="11">
        <f t="shared" si="13"/>
        <v>196.00000000000003</v>
      </c>
      <c r="K40" s="9"/>
      <c r="L40" s="9">
        <f t="shared" si="14"/>
        <v>2.5000000000000001E-2</v>
      </c>
      <c r="M40" s="10" t="s">
        <v>9</v>
      </c>
      <c r="N40" s="10">
        <f t="shared" si="15"/>
        <v>280</v>
      </c>
      <c r="O40" s="10" t="s">
        <v>10</v>
      </c>
      <c r="P40" s="11">
        <f t="shared" si="16"/>
        <v>7</v>
      </c>
      <c r="Q40" s="12"/>
      <c r="R40" s="13">
        <f>F40*S58</f>
        <v>0.70000000000000007</v>
      </c>
      <c r="S40" s="10"/>
      <c r="T40" s="9"/>
      <c r="U40" s="12" t="s">
        <v>51</v>
      </c>
      <c r="V40" s="18">
        <f>R135</f>
        <v>5.6000000000000005</v>
      </c>
      <c r="W40" s="18">
        <v>520</v>
      </c>
      <c r="X40" s="3">
        <f t="shared" si="0"/>
        <v>2912.0000000000005</v>
      </c>
    </row>
    <row r="41" spans="1:24" x14ac:dyDescent="0.2">
      <c r="A41" s="16" t="s">
        <v>17</v>
      </c>
      <c r="B41" s="9">
        <v>3.0000000000000001E-3</v>
      </c>
      <c r="C41" s="10" t="s">
        <v>9</v>
      </c>
      <c r="D41" s="10">
        <f>D40</f>
        <v>28</v>
      </c>
      <c r="E41" s="10" t="s">
        <v>10</v>
      </c>
      <c r="F41" s="9">
        <f t="shared" si="12"/>
        <v>8.4000000000000005E-2</v>
      </c>
      <c r="G41" s="10" t="s">
        <v>9</v>
      </c>
      <c r="H41" s="10">
        <v>480</v>
      </c>
      <c r="I41" s="10" t="s">
        <v>10</v>
      </c>
      <c r="J41" s="11">
        <f t="shared" si="13"/>
        <v>40.32</v>
      </c>
      <c r="K41" s="9"/>
      <c r="L41" s="9">
        <f t="shared" si="14"/>
        <v>3.0000000000000001E-3</v>
      </c>
      <c r="M41" s="10" t="s">
        <v>9</v>
      </c>
      <c r="N41" s="10">
        <f t="shared" si="15"/>
        <v>480</v>
      </c>
      <c r="O41" s="10" t="s">
        <v>10</v>
      </c>
      <c r="P41" s="11">
        <f t="shared" si="16"/>
        <v>1.44</v>
      </c>
      <c r="Q41" s="12"/>
      <c r="R41" s="13">
        <f>F41*S58</f>
        <v>8.4000000000000005E-2</v>
      </c>
      <c r="S41" s="10"/>
      <c r="T41" s="9"/>
      <c r="U41" s="19" t="s">
        <v>52</v>
      </c>
      <c r="V41" s="18"/>
      <c r="W41" s="18">
        <v>260</v>
      </c>
      <c r="X41" s="3">
        <f t="shared" si="0"/>
        <v>0</v>
      </c>
    </row>
    <row r="42" spans="1:24" x14ac:dyDescent="0.2">
      <c r="A42" s="16" t="s">
        <v>53</v>
      </c>
      <c r="B42" s="9">
        <v>5.0000000000000001E-3</v>
      </c>
      <c r="C42" s="10" t="s">
        <v>9</v>
      </c>
      <c r="D42" s="10">
        <f>D41</f>
        <v>28</v>
      </c>
      <c r="E42" s="10" t="s">
        <v>10</v>
      </c>
      <c r="F42" s="9">
        <f t="shared" si="12"/>
        <v>0.14000000000000001</v>
      </c>
      <c r="G42" s="10" t="s">
        <v>9</v>
      </c>
      <c r="H42" s="10">
        <v>1100</v>
      </c>
      <c r="I42" s="10" t="s">
        <v>10</v>
      </c>
      <c r="J42" s="11">
        <f t="shared" si="13"/>
        <v>154.00000000000003</v>
      </c>
      <c r="K42" s="9"/>
      <c r="L42" s="9">
        <f t="shared" si="14"/>
        <v>5.0000000000000001E-3</v>
      </c>
      <c r="M42" s="10" t="s">
        <v>9</v>
      </c>
      <c r="N42" s="10">
        <f t="shared" si="15"/>
        <v>1100</v>
      </c>
      <c r="O42" s="10" t="s">
        <v>10</v>
      </c>
      <c r="P42" s="11">
        <f t="shared" si="16"/>
        <v>5.5</v>
      </c>
      <c r="Q42" s="12"/>
      <c r="R42" s="13">
        <f>F42*S58</f>
        <v>0.14000000000000001</v>
      </c>
      <c r="S42" s="10"/>
      <c r="T42" s="9"/>
      <c r="U42" s="19" t="s">
        <v>54</v>
      </c>
      <c r="V42" s="17">
        <f>R20</f>
        <v>1.68</v>
      </c>
      <c r="W42" s="18">
        <v>580</v>
      </c>
      <c r="X42" s="3">
        <f t="shared" si="0"/>
        <v>974.4</v>
      </c>
    </row>
    <row r="43" spans="1:24" x14ac:dyDescent="0.2">
      <c r="A43" s="16" t="s">
        <v>21</v>
      </c>
      <c r="B43" s="9">
        <v>1E-3</v>
      </c>
      <c r="C43" s="10" t="s">
        <v>9</v>
      </c>
      <c r="D43" s="10">
        <f>D42</f>
        <v>28</v>
      </c>
      <c r="E43" s="10" t="s">
        <v>10</v>
      </c>
      <c r="F43" s="9">
        <f t="shared" si="12"/>
        <v>2.8000000000000001E-2</v>
      </c>
      <c r="G43" s="10" t="s">
        <v>9</v>
      </c>
      <c r="H43" s="10">
        <v>70</v>
      </c>
      <c r="I43" s="10" t="s">
        <v>10</v>
      </c>
      <c r="J43" s="11">
        <f t="shared" si="13"/>
        <v>1.96</v>
      </c>
      <c r="K43" s="9"/>
      <c r="L43" s="9">
        <f t="shared" si="14"/>
        <v>1E-3</v>
      </c>
      <c r="M43" s="10" t="s">
        <v>9</v>
      </c>
      <c r="N43" s="10">
        <f t="shared" si="15"/>
        <v>70</v>
      </c>
      <c r="O43" s="10" t="s">
        <v>10</v>
      </c>
      <c r="P43" s="11">
        <f t="shared" si="16"/>
        <v>7.0000000000000007E-2</v>
      </c>
      <c r="Q43" s="12"/>
      <c r="R43" s="13">
        <f>F43*S58</f>
        <v>2.8000000000000001E-2</v>
      </c>
      <c r="S43" s="10"/>
      <c r="T43" s="9"/>
      <c r="U43" s="1" t="s">
        <v>55</v>
      </c>
      <c r="W43" s="3">
        <v>1800</v>
      </c>
      <c r="X43" s="3">
        <f t="shared" si="0"/>
        <v>0</v>
      </c>
    </row>
    <row r="44" spans="1:24" x14ac:dyDescent="0.2">
      <c r="A44" s="16" t="s">
        <v>33</v>
      </c>
      <c r="B44" s="9">
        <v>0.1</v>
      </c>
      <c r="C44" s="10" t="s">
        <v>9</v>
      </c>
      <c r="D44" s="10">
        <f>D43</f>
        <v>28</v>
      </c>
      <c r="E44" s="10" t="s">
        <v>10</v>
      </c>
      <c r="F44" s="9">
        <f t="shared" si="12"/>
        <v>2.8000000000000003</v>
      </c>
      <c r="G44" s="10" t="s">
        <v>9</v>
      </c>
      <c r="H44" s="10">
        <v>1900</v>
      </c>
      <c r="I44" s="10" t="s">
        <v>10</v>
      </c>
      <c r="J44" s="11">
        <f t="shared" si="13"/>
        <v>5320.0000000000009</v>
      </c>
      <c r="K44" s="9"/>
      <c r="L44" s="9">
        <f t="shared" si="14"/>
        <v>0.1</v>
      </c>
      <c r="M44" s="10" t="s">
        <v>9</v>
      </c>
      <c r="N44" s="10">
        <f t="shared" si="15"/>
        <v>1900</v>
      </c>
      <c r="O44" s="10" t="s">
        <v>10</v>
      </c>
      <c r="P44" s="11">
        <f t="shared" si="16"/>
        <v>190</v>
      </c>
      <c r="Q44" s="12"/>
      <c r="R44" s="13">
        <f>F44*S58</f>
        <v>2.8000000000000003</v>
      </c>
      <c r="S44" s="10"/>
      <c r="T44" s="9"/>
      <c r="U44" s="1" t="s">
        <v>56</v>
      </c>
      <c r="V44" s="3">
        <f>R13+R74</f>
        <v>5.32</v>
      </c>
      <c r="W44" s="3">
        <v>2200</v>
      </c>
      <c r="X44" s="3">
        <f t="shared" si="0"/>
        <v>11704</v>
      </c>
    </row>
    <row r="45" spans="1:24" x14ac:dyDescent="0.2">
      <c r="A45" s="16" t="s">
        <v>30</v>
      </c>
      <c r="B45" s="9">
        <v>0.02</v>
      </c>
      <c r="C45" s="10" t="s">
        <v>9</v>
      </c>
      <c r="D45" s="10">
        <f>D8</f>
        <v>28</v>
      </c>
      <c r="E45" s="10" t="s">
        <v>10</v>
      </c>
      <c r="F45" s="9">
        <f t="shared" si="12"/>
        <v>0.56000000000000005</v>
      </c>
      <c r="G45" s="10" t="s">
        <v>9</v>
      </c>
      <c r="H45" s="10">
        <f>W18</f>
        <v>230</v>
      </c>
      <c r="I45" s="10" t="s">
        <v>10</v>
      </c>
      <c r="J45" s="11">
        <f t="shared" si="13"/>
        <v>128.80000000000001</v>
      </c>
      <c r="K45" s="9"/>
      <c r="L45" s="9">
        <f t="shared" si="14"/>
        <v>0.02</v>
      </c>
      <c r="M45" s="10" t="s">
        <v>9</v>
      </c>
      <c r="N45" s="10">
        <f t="shared" si="15"/>
        <v>230</v>
      </c>
      <c r="O45" s="10" t="s">
        <v>10</v>
      </c>
      <c r="P45" s="11">
        <f t="shared" si="16"/>
        <v>4.6000000000000005</v>
      </c>
      <c r="Q45" s="12"/>
      <c r="R45" s="13">
        <f>F45*S58</f>
        <v>0.56000000000000005</v>
      </c>
      <c r="S45" s="10"/>
      <c r="T45" s="9"/>
      <c r="U45" s="1" t="s">
        <v>57</v>
      </c>
      <c r="V45" s="2">
        <f>R56</f>
        <v>1.4000000000000001</v>
      </c>
      <c r="W45" s="3">
        <v>2800</v>
      </c>
      <c r="X45" s="3">
        <f t="shared" si="0"/>
        <v>3920.0000000000005</v>
      </c>
    </row>
    <row r="46" spans="1:24" x14ac:dyDescent="0.2">
      <c r="A46" s="16" t="s">
        <v>34</v>
      </c>
      <c r="B46" s="9">
        <v>2.5000000000000001E-2</v>
      </c>
      <c r="C46" s="10" t="s">
        <v>9</v>
      </c>
      <c r="D46" s="10">
        <f>D45</f>
        <v>28</v>
      </c>
      <c r="E46" s="10" t="s">
        <v>10</v>
      </c>
      <c r="F46" s="9">
        <f t="shared" si="12"/>
        <v>0.70000000000000007</v>
      </c>
      <c r="G46" s="10" t="s">
        <v>9</v>
      </c>
      <c r="H46" s="10">
        <v>250</v>
      </c>
      <c r="I46" s="10" t="s">
        <v>10</v>
      </c>
      <c r="J46" s="11">
        <f t="shared" si="13"/>
        <v>175.00000000000003</v>
      </c>
      <c r="K46" s="9"/>
      <c r="L46" s="9">
        <f t="shared" si="14"/>
        <v>2.5000000000000001E-2</v>
      </c>
      <c r="M46" s="10" t="s">
        <v>9</v>
      </c>
      <c r="N46" s="10">
        <f t="shared" si="15"/>
        <v>250</v>
      </c>
      <c r="O46" s="10" t="s">
        <v>10</v>
      </c>
      <c r="P46" s="11">
        <f t="shared" si="16"/>
        <v>6.25</v>
      </c>
      <c r="Q46" s="12"/>
      <c r="R46" s="13">
        <f>F46*S58</f>
        <v>0.70000000000000007</v>
      </c>
      <c r="S46" s="10"/>
      <c r="T46" s="9"/>
      <c r="X46" s="3">
        <f t="shared" si="0"/>
        <v>0</v>
      </c>
    </row>
    <row r="47" spans="1:24" x14ac:dyDescent="0.2">
      <c r="A47" s="16" t="s">
        <v>53</v>
      </c>
      <c r="B47" s="9">
        <v>1.4999999999999999E-2</v>
      </c>
      <c r="C47" s="10" t="s">
        <v>9</v>
      </c>
      <c r="D47" s="10">
        <f>D46</f>
        <v>28</v>
      </c>
      <c r="E47" s="10" t="s">
        <v>10</v>
      </c>
      <c r="F47" s="9">
        <f t="shared" si="12"/>
        <v>0.42</v>
      </c>
      <c r="G47" s="10" t="s">
        <v>9</v>
      </c>
      <c r="H47" s="10">
        <v>1100</v>
      </c>
      <c r="I47" s="10" t="s">
        <v>10</v>
      </c>
      <c r="J47" s="11">
        <f t="shared" si="13"/>
        <v>462</v>
      </c>
      <c r="K47" s="9"/>
      <c r="L47" s="9">
        <f t="shared" si="14"/>
        <v>1.4999999999999999E-2</v>
      </c>
      <c r="M47" s="10" t="s">
        <v>9</v>
      </c>
      <c r="N47" s="10">
        <f t="shared" si="15"/>
        <v>1100</v>
      </c>
      <c r="O47" s="10" t="s">
        <v>10</v>
      </c>
      <c r="P47" s="11">
        <f t="shared" si="16"/>
        <v>16.5</v>
      </c>
      <c r="Q47" s="12"/>
      <c r="R47" s="13"/>
      <c r="S47" s="10"/>
      <c r="T47" s="9"/>
    </row>
    <row r="48" spans="1:24" x14ac:dyDescent="0.2">
      <c r="A48" s="16" t="s">
        <v>19</v>
      </c>
      <c r="B48" s="9">
        <v>8.9999999999999993E-3</v>
      </c>
      <c r="C48" s="10" t="s">
        <v>9</v>
      </c>
      <c r="D48" s="10">
        <f>D46</f>
        <v>28</v>
      </c>
      <c r="E48" s="10" t="s">
        <v>10</v>
      </c>
      <c r="F48" s="9">
        <f t="shared" si="12"/>
        <v>0.252</v>
      </c>
      <c r="G48" s="10" t="s">
        <v>9</v>
      </c>
      <c r="H48" s="10">
        <v>2300</v>
      </c>
      <c r="I48" s="10" t="s">
        <v>10</v>
      </c>
      <c r="J48" s="11">
        <f t="shared" si="13"/>
        <v>579.6</v>
      </c>
      <c r="K48" s="9"/>
      <c r="L48" s="9">
        <f t="shared" si="14"/>
        <v>8.9999999999999993E-3</v>
      </c>
      <c r="M48" s="10" t="s">
        <v>9</v>
      </c>
      <c r="N48" s="10">
        <f t="shared" si="15"/>
        <v>2300</v>
      </c>
      <c r="O48" s="10" t="s">
        <v>10</v>
      </c>
      <c r="P48" s="11">
        <f t="shared" si="16"/>
        <v>20.7</v>
      </c>
      <c r="Q48" s="12"/>
      <c r="R48" s="13">
        <f>F48*S58</f>
        <v>0.252</v>
      </c>
      <c r="S48" s="10"/>
      <c r="T48" s="9"/>
      <c r="X48" s="3">
        <f t="shared" si="0"/>
        <v>0</v>
      </c>
    </row>
    <row r="49" spans="1:24" x14ac:dyDescent="0.2">
      <c r="A49" s="16" t="s">
        <v>58</v>
      </c>
      <c r="B49" s="9">
        <v>5.0000000000000001E-3</v>
      </c>
      <c r="C49" s="10" t="s">
        <v>9</v>
      </c>
      <c r="D49" s="10">
        <f t="shared" ref="D49:D56" si="17">D48</f>
        <v>28</v>
      </c>
      <c r="E49" s="10" t="s">
        <v>10</v>
      </c>
      <c r="F49" s="9">
        <f t="shared" si="12"/>
        <v>0.14000000000000001</v>
      </c>
      <c r="G49" s="10" t="s">
        <v>9</v>
      </c>
      <c r="H49" s="10">
        <v>1200</v>
      </c>
      <c r="I49" s="10" t="s">
        <v>10</v>
      </c>
      <c r="J49" s="11">
        <f t="shared" si="13"/>
        <v>168.00000000000003</v>
      </c>
      <c r="K49" s="9"/>
      <c r="L49" s="9">
        <f t="shared" si="14"/>
        <v>5.0000000000000001E-3</v>
      </c>
      <c r="M49" s="10" t="s">
        <v>9</v>
      </c>
      <c r="N49" s="10">
        <f t="shared" si="15"/>
        <v>1200</v>
      </c>
      <c r="O49" s="10" t="s">
        <v>10</v>
      </c>
      <c r="P49" s="11">
        <f t="shared" si="16"/>
        <v>6</v>
      </c>
      <c r="Q49" s="12"/>
      <c r="R49" s="13">
        <f>F49*S58</f>
        <v>0.14000000000000001</v>
      </c>
      <c r="S49" s="10"/>
      <c r="T49" s="9"/>
      <c r="U49" s="19"/>
      <c r="V49" s="18"/>
      <c r="W49" s="18"/>
      <c r="X49" s="3">
        <f t="shared" si="0"/>
        <v>0</v>
      </c>
    </row>
    <row r="50" spans="1:24" x14ac:dyDescent="0.2">
      <c r="A50" s="16" t="s">
        <v>59</v>
      </c>
      <c r="B50" s="9">
        <v>1E-3</v>
      </c>
      <c r="C50" s="10" t="s">
        <v>9</v>
      </c>
      <c r="D50" s="10">
        <f t="shared" si="17"/>
        <v>28</v>
      </c>
      <c r="E50" s="10" t="s">
        <v>10</v>
      </c>
      <c r="F50" s="9">
        <f t="shared" si="12"/>
        <v>2.8000000000000001E-2</v>
      </c>
      <c r="G50" s="10" t="s">
        <v>9</v>
      </c>
      <c r="H50" s="10">
        <v>70</v>
      </c>
      <c r="I50" s="10" t="s">
        <v>10</v>
      </c>
      <c r="J50" s="11">
        <f t="shared" si="13"/>
        <v>1.96</v>
      </c>
      <c r="K50" s="9"/>
      <c r="L50" s="9">
        <f t="shared" si="14"/>
        <v>1E-3</v>
      </c>
      <c r="M50" s="10" t="s">
        <v>9</v>
      </c>
      <c r="N50" s="10">
        <f t="shared" si="15"/>
        <v>70</v>
      </c>
      <c r="O50" s="10" t="s">
        <v>10</v>
      </c>
      <c r="P50" s="11">
        <f t="shared" si="16"/>
        <v>7.0000000000000007E-2</v>
      </c>
      <c r="Q50" s="12"/>
      <c r="R50" s="13">
        <f>F50*S58</f>
        <v>2.8000000000000001E-2</v>
      </c>
      <c r="S50" s="10"/>
      <c r="T50" s="9"/>
      <c r="U50" s="12"/>
      <c r="V50" s="18"/>
      <c r="W50" s="18"/>
      <c r="X50" s="3">
        <f t="shared" si="0"/>
        <v>0</v>
      </c>
    </row>
    <row r="51" spans="1:24" x14ac:dyDescent="0.2">
      <c r="A51" s="16" t="s">
        <v>60</v>
      </c>
      <c r="B51" s="9">
        <v>4.4999999999999998E-2</v>
      </c>
      <c r="C51" s="10" t="s">
        <v>9</v>
      </c>
      <c r="D51" s="10">
        <f t="shared" si="17"/>
        <v>28</v>
      </c>
      <c r="E51" s="10" t="s">
        <v>10</v>
      </c>
      <c r="F51" s="9">
        <f t="shared" si="12"/>
        <v>1.26</v>
      </c>
      <c r="G51" s="10" t="s">
        <v>9</v>
      </c>
      <c r="H51" s="10">
        <f>W23</f>
        <v>360</v>
      </c>
      <c r="I51" s="10" t="s">
        <v>10</v>
      </c>
      <c r="J51" s="11">
        <f t="shared" si="13"/>
        <v>453.6</v>
      </c>
      <c r="K51" s="9"/>
      <c r="L51" s="9">
        <f t="shared" si="14"/>
        <v>4.4999999999999998E-2</v>
      </c>
      <c r="M51" s="10" t="s">
        <v>9</v>
      </c>
      <c r="N51" s="10">
        <f t="shared" si="15"/>
        <v>360</v>
      </c>
      <c r="O51" s="10" t="s">
        <v>10</v>
      </c>
      <c r="P51" s="11">
        <f t="shared" si="16"/>
        <v>16.2</v>
      </c>
      <c r="Q51" s="12"/>
      <c r="R51" s="13">
        <f>F51*S58</f>
        <v>1.26</v>
      </c>
      <c r="S51" s="10"/>
      <c r="T51" s="9"/>
      <c r="V51" s="17"/>
      <c r="W51" s="18"/>
      <c r="X51" s="3">
        <f t="shared" si="0"/>
        <v>0</v>
      </c>
    </row>
    <row r="52" spans="1:24" x14ac:dyDescent="0.2">
      <c r="A52" s="16" t="s">
        <v>21</v>
      </c>
      <c r="B52" s="9">
        <v>1E-3</v>
      </c>
      <c r="C52" s="10" t="s">
        <v>9</v>
      </c>
      <c r="D52" s="10">
        <f t="shared" si="17"/>
        <v>28</v>
      </c>
      <c r="E52" s="10" t="s">
        <v>10</v>
      </c>
      <c r="F52" s="9">
        <f t="shared" si="12"/>
        <v>2.8000000000000001E-2</v>
      </c>
      <c r="G52" s="10" t="s">
        <v>9</v>
      </c>
      <c r="H52" s="10">
        <v>70</v>
      </c>
      <c r="I52" s="10" t="s">
        <v>10</v>
      </c>
      <c r="J52" s="11">
        <f t="shared" si="13"/>
        <v>1.96</v>
      </c>
      <c r="K52" s="9"/>
      <c r="L52" s="9">
        <f t="shared" si="14"/>
        <v>1E-3</v>
      </c>
      <c r="M52" s="10" t="s">
        <v>9</v>
      </c>
      <c r="N52" s="10">
        <f t="shared" si="15"/>
        <v>70</v>
      </c>
      <c r="O52" s="10" t="s">
        <v>10</v>
      </c>
      <c r="P52" s="11">
        <f t="shared" si="16"/>
        <v>7.0000000000000007E-2</v>
      </c>
      <c r="Q52" s="12"/>
      <c r="R52" s="13">
        <f>F52*S58</f>
        <v>2.8000000000000001E-2</v>
      </c>
      <c r="S52" s="10"/>
      <c r="T52" s="9"/>
      <c r="X52" s="3">
        <f t="shared" si="0"/>
        <v>0</v>
      </c>
    </row>
    <row r="53" spans="1:24" x14ac:dyDescent="0.2">
      <c r="A53" s="16" t="s">
        <v>38</v>
      </c>
      <c r="B53" s="22">
        <v>7.0000000000000001E-3</v>
      </c>
      <c r="C53" s="10" t="s">
        <v>9</v>
      </c>
      <c r="D53" s="10">
        <f t="shared" si="17"/>
        <v>28</v>
      </c>
      <c r="E53" s="10" t="s">
        <v>10</v>
      </c>
      <c r="F53" s="9">
        <f t="shared" si="12"/>
        <v>0.19600000000000001</v>
      </c>
      <c r="G53" s="10" t="s">
        <v>9</v>
      </c>
      <c r="H53" s="10">
        <v>1000</v>
      </c>
      <c r="I53" s="10" t="s">
        <v>10</v>
      </c>
      <c r="J53" s="11">
        <f t="shared" si="13"/>
        <v>196</v>
      </c>
      <c r="K53" s="9"/>
      <c r="L53" s="9">
        <f t="shared" si="14"/>
        <v>7.0000000000000001E-3</v>
      </c>
      <c r="M53" s="10" t="s">
        <v>9</v>
      </c>
      <c r="N53" s="10">
        <f t="shared" si="15"/>
        <v>1000</v>
      </c>
      <c r="O53" s="10" t="s">
        <v>10</v>
      </c>
      <c r="P53" s="11">
        <f t="shared" si="16"/>
        <v>7</v>
      </c>
      <c r="Q53" s="12"/>
      <c r="R53" s="13">
        <f>F53*S58</f>
        <v>0.19600000000000001</v>
      </c>
      <c r="S53" s="10"/>
      <c r="T53" s="9"/>
      <c r="U53" s="19"/>
      <c r="V53" s="18"/>
      <c r="W53" s="18"/>
      <c r="X53" s="3">
        <f t="shared" si="0"/>
        <v>0</v>
      </c>
    </row>
    <row r="54" spans="1:24" x14ac:dyDescent="0.2">
      <c r="A54" s="16" t="s">
        <v>17</v>
      </c>
      <c r="B54" s="9">
        <v>8.0000000000000002E-3</v>
      </c>
      <c r="C54" s="10" t="s">
        <v>9</v>
      </c>
      <c r="D54" s="10">
        <f t="shared" si="17"/>
        <v>28</v>
      </c>
      <c r="E54" s="10" t="s">
        <v>10</v>
      </c>
      <c r="F54" s="9">
        <f t="shared" si="12"/>
        <v>0.224</v>
      </c>
      <c r="G54" s="10" t="s">
        <v>9</v>
      </c>
      <c r="H54" s="10">
        <v>480</v>
      </c>
      <c r="I54" s="10" t="s">
        <v>10</v>
      </c>
      <c r="J54" s="11">
        <f t="shared" si="13"/>
        <v>107.52</v>
      </c>
      <c r="K54" s="9"/>
      <c r="L54" s="9">
        <f t="shared" si="14"/>
        <v>8.0000000000000002E-3</v>
      </c>
      <c r="M54" s="10" t="s">
        <v>9</v>
      </c>
      <c r="N54" s="10">
        <f t="shared" si="15"/>
        <v>480</v>
      </c>
      <c r="O54" s="10" t="s">
        <v>10</v>
      </c>
      <c r="P54" s="11">
        <f t="shared" si="16"/>
        <v>3.84</v>
      </c>
      <c r="Q54" s="12"/>
      <c r="R54" s="23">
        <f>F54*S58</f>
        <v>0.224</v>
      </c>
      <c r="S54" s="10"/>
      <c r="T54" s="9"/>
      <c r="X54" s="3">
        <f t="shared" si="0"/>
        <v>0</v>
      </c>
    </row>
    <row r="55" spans="1:24" x14ac:dyDescent="0.2">
      <c r="A55" s="16" t="s">
        <v>11</v>
      </c>
      <c r="B55" s="9">
        <v>0.1</v>
      </c>
      <c r="C55" s="10" t="s">
        <v>9</v>
      </c>
      <c r="D55" s="10">
        <f t="shared" si="17"/>
        <v>28</v>
      </c>
      <c r="E55" s="10" t="s">
        <v>10</v>
      </c>
      <c r="F55" s="9">
        <f t="shared" si="12"/>
        <v>2.8000000000000003</v>
      </c>
      <c r="G55" s="10" t="s">
        <v>9</v>
      </c>
      <c r="H55" s="10">
        <v>650</v>
      </c>
      <c r="I55" s="10" t="s">
        <v>10</v>
      </c>
      <c r="J55" s="11">
        <f t="shared" si="13"/>
        <v>1820.0000000000002</v>
      </c>
      <c r="K55" s="9"/>
      <c r="L55" s="9">
        <f t="shared" si="14"/>
        <v>0.1</v>
      </c>
      <c r="M55" s="10" t="s">
        <v>9</v>
      </c>
      <c r="N55" s="10">
        <f t="shared" si="15"/>
        <v>650</v>
      </c>
      <c r="O55" s="10" t="s">
        <v>10</v>
      </c>
      <c r="P55" s="11">
        <f t="shared" si="16"/>
        <v>65</v>
      </c>
      <c r="Q55" s="12"/>
      <c r="R55" s="23">
        <f>F55*S58</f>
        <v>2.8000000000000003</v>
      </c>
      <c r="S55" s="10"/>
      <c r="T55" s="9"/>
      <c r="X55" s="3">
        <f t="shared" si="0"/>
        <v>0</v>
      </c>
    </row>
    <row r="56" spans="1:24" x14ac:dyDescent="0.2">
      <c r="A56" s="16" t="s">
        <v>57</v>
      </c>
      <c r="B56" s="9">
        <v>0.05</v>
      </c>
      <c r="C56" s="10" t="s">
        <v>9</v>
      </c>
      <c r="D56" s="10">
        <f t="shared" si="17"/>
        <v>28</v>
      </c>
      <c r="E56" s="10" t="s">
        <v>10</v>
      </c>
      <c r="F56" s="9">
        <f t="shared" si="12"/>
        <v>1.4000000000000001</v>
      </c>
      <c r="G56" s="10" t="s">
        <v>9</v>
      </c>
      <c r="H56" s="10">
        <v>2800</v>
      </c>
      <c r="I56" s="10" t="s">
        <v>10</v>
      </c>
      <c r="J56" s="11">
        <f t="shared" si="13"/>
        <v>3920.0000000000005</v>
      </c>
      <c r="K56" s="9"/>
      <c r="L56" s="9">
        <f t="shared" si="14"/>
        <v>0.05</v>
      </c>
      <c r="M56" s="10" t="s">
        <v>9</v>
      </c>
      <c r="N56" s="10">
        <f t="shared" si="15"/>
        <v>2800</v>
      </c>
      <c r="O56" s="10" t="s">
        <v>10</v>
      </c>
      <c r="P56" s="11">
        <f t="shared" si="16"/>
        <v>140</v>
      </c>
      <c r="Q56" s="12"/>
      <c r="R56" s="23">
        <f>F56*S58</f>
        <v>1.4000000000000001</v>
      </c>
      <c r="S56" s="10"/>
      <c r="T56" s="9"/>
      <c r="X56" s="3">
        <f t="shared" si="0"/>
        <v>0</v>
      </c>
    </row>
    <row r="57" spans="1:24" x14ac:dyDescent="0.2">
      <c r="A57" s="16" t="s">
        <v>61</v>
      </c>
      <c r="B57" s="9">
        <v>0.02</v>
      </c>
      <c r="C57" s="10" t="s">
        <v>9</v>
      </c>
      <c r="D57" s="10">
        <f>D54</f>
        <v>28</v>
      </c>
      <c r="E57" s="10" t="s">
        <v>10</v>
      </c>
      <c r="F57" s="9">
        <f t="shared" si="12"/>
        <v>0.56000000000000005</v>
      </c>
      <c r="G57" s="10" t="s">
        <v>9</v>
      </c>
      <c r="H57" s="10">
        <v>200</v>
      </c>
      <c r="I57" s="10" t="s">
        <v>10</v>
      </c>
      <c r="J57" s="11">
        <f t="shared" si="13"/>
        <v>112.00000000000001</v>
      </c>
      <c r="K57" s="9"/>
      <c r="L57" s="9">
        <f t="shared" si="14"/>
        <v>0.02</v>
      </c>
      <c r="M57" s="10" t="s">
        <v>9</v>
      </c>
      <c r="N57" s="10">
        <f t="shared" si="15"/>
        <v>200</v>
      </c>
      <c r="O57" s="10" t="s">
        <v>10</v>
      </c>
      <c r="P57" s="11">
        <f t="shared" si="16"/>
        <v>4</v>
      </c>
      <c r="Q57" s="12"/>
      <c r="R57" s="13">
        <f>F57*S58</f>
        <v>0.56000000000000005</v>
      </c>
      <c r="S57" s="10"/>
      <c r="T57" s="9"/>
    </row>
    <row r="58" spans="1:24" x14ac:dyDescent="0.2">
      <c r="A58" s="12"/>
      <c r="B58" s="9"/>
      <c r="C58" s="10"/>
      <c r="D58" s="10"/>
      <c r="E58" s="10"/>
      <c r="F58" s="9"/>
      <c r="G58" s="10"/>
      <c r="H58" s="10"/>
      <c r="I58" s="10"/>
      <c r="J58" s="11">
        <f>SUM(J39:J57)</f>
        <v>13999.720000000003</v>
      </c>
      <c r="K58" s="24"/>
      <c r="L58" s="24"/>
      <c r="M58" s="24"/>
      <c r="N58" s="24"/>
      <c r="O58" s="24"/>
      <c r="P58" s="11">
        <f>SUM(P39:P57)</f>
        <v>499.98999999999995</v>
      </c>
      <c r="Q58" s="24">
        <f>SUM(Q39:Q57)</f>
        <v>0</v>
      </c>
      <c r="R58" s="24">
        <f>SUM(R39:R57)</f>
        <v>12.6</v>
      </c>
      <c r="S58" s="10">
        <v>1</v>
      </c>
      <c r="T58" s="9">
        <f>J58-448</f>
        <v>13551.720000000003</v>
      </c>
      <c r="U58" s="12"/>
      <c r="V58" s="18"/>
      <c r="W58" s="18"/>
      <c r="X58" s="3">
        <f>V58*W58</f>
        <v>0</v>
      </c>
    </row>
    <row r="59" spans="1:24" x14ac:dyDescent="0.2">
      <c r="A59" s="12"/>
      <c r="B59" s="9"/>
      <c r="C59" s="10"/>
      <c r="D59" s="10"/>
      <c r="E59" s="10"/>
      <c r="F59" s="9"/>
      <c r="G59" s="10"/>
      <c r="H59" s="10"/>
      <c r="I59" s="10"/>
      <c r="J59" s="11"/>
      <c r="K59" s="24"/>
      <c r="L59" s="24"/>
      <c r="M59" s="24"/>
      <c r="N59" s="24"/>
      <c r="O59" s="24"/>
      <c r="P59" s="11"/>
      <c r="Q59" s="24"/>
      <c r="R59" s="24"/>
      <c r="S59" s="10"/>
      <c r="T59" s="9"/>
      <c r="U59" s="12"/>
      <c r="V59" s="18"/>
      <c r="W59" s="18"/>
    </row>
    <row r="60" spans="1:24" x14ac:dyDescent="0.2">
      <c r="A60" s="12" t="s">
        <v>44</v>
      </c>
      <c r="B60" s="9"/>
      <c r="C60" s="10"/>
      <c r="D60" s="10"/>
      <c r="E60" s="10"/>
      <c r="F60" s="9"/>
      <c r="G60" s="10"/>
      <c r="H60" s="10"/>
      <c r="I60" s="10"/>
      <c r="J60" s="11"/>
      <c r="K60" s="24"/>
      <c r="L60" s="24"/>
      <c r="M60" s="24"/>
      <c r="N60" s="24"/>
      <c r="O60" s="24"/>
      <c r="P60" s="11"/>
      <c r="Q60" s="24"/>
      <c r="R60" s="24"/>
      <c r="S60" s="10"/>
      <c r="T60" s="9"/>
      <c r="U60" s="12"/>
      <c r="V60" s="18"/>
      <c r="W60" s="18"/>
    </row>
    <row r="61" spans="1:24" x14ac:dyDescent="0.2">
      <c r="A61" s="12"/>
      <c r="B61" s="9"/>
      <c r="C61" s="10"/>
      <c r="D61" s="10"/>
      <c r="E61" s="10"/>
      <c r="F61" s="9"/>
      <c r="G61" s="10"/>
      <c r="H61" s="10"/>
      <c r="I61" s="10"/>
      <c r="J61" s="11"/>
      <c r="K61" s="24"/>
      <c r="L61" s="24"/>
      <c r="M61" s="24"/>
      <c r="N61" s="24"/>
      <c r="O61" s="24"/>
      <c r="P61" s="11"/>
      <c r="Q61" s="24"/>
      <c r="R61" s="24"/>
      <c r="S61" s="10"/>
      <c r="T61" s="9"/>
      <c r="U61" s="12"/>
      <c r="V61" s="18"/>
      <c r="W61" s="18"/>
    </row>
    <row r="62" spans="1:24" x14ac:dyDescent="0.2">
      <c r="A62" s="12"/>
      <c r="B62" s="9"/>
      <c r="C62" s="10"/>
      <c r="D62" s="10"/>
      <c r="E62" s="10"/>
      <c r="F62" s="9"/>
      <c r="G62" s="10"/>
      <c r="H62" s="10"/>
      <c r="I62" s="10"/>
      <c r="J62" s="11"/>
      <c r="K62" s="24"/>
      <c r="L62" s="24"/>
      <c r="M62" s="24"/>
      <c r="N62" s="24"/>
      <c r="O62" s="24"/>
      <c r="P62" s="20" t="str">
        <f>P1</f>
        <v>Бекітемін</v>
      </c>
      <c r="Q62" s="24"/>
      <c r="R62" s="24"/>
      <c r="S62" s="10"/>
      <c r="T62" s="9"/>
      <c r="U62" s="12"/>
      <c r="V62" s="18"/>
      <c r="W62" s="18"/>
    </row>
    <row r="63" spans="1:24" x14ac:dyDescent="0.2">
      <c r="A63" s="12"/>
      <c r="B63" s="9"/>
      <c r="C63" s="10"/>
      <c r="D63" s="10"/>
      <c r="E63" s="10"/>
      <c r="F63" s="9"/>
      <c r="G63" s="10"/>
      <c r="H63" s="10"/>
      <c r="I63" s="10"/>
      <c r="J63" s="11"/>
      <c r="K63" s="24"/>
      <c r="L63" s="24"/>
      <c r="M63" s="24"/>
      <c r="N63" s="24"/>
      <c r="O63" s="24"/>
      <c r="P63" s="20" t="str">
        <f>P2</f>
        <v>№ 135 НМ директоры</v>
      </c>
      <c r="Q63" s="24"/>
      <c r="R63" s="24"/>
      <c r="S63" s="10"/>
      <c r="T63" s="9"/>
      <c r="U63" s="12"/>
      <c r="V63" s="18"/>
      <c r="W63" s="18"/>
    </row>
    <row r="64" spans="1:24" x14ac:dyDescent="0.2">
      <c r="A64" s="12"/>
      <c r="B64" s="9"/>
      <c r="C64" s="10"/>
      <c r="D64" s="10"/>
      <c r="E64" s="10"/>
      <c r="F64" s="9"/>
      <c r="G64" s="10"/>
      <c r="H64" s="10"/>
      <c r="I64" s="10"/>
      <c r="J64" s="11"/>
      <c r="K64" s="24"/>
      <c r="L64" s="24"/>
      <c r="M64" s="24"/>
      <c r="N64" s="24"/>
      <c r="O64" s="24"/>
      <c r="P64" s="20" t="str">
        <f>P3</f>
        <v>Сайманов Б.</v>
      </c>
      <c r="Q64" s="24"/>
      <c r="R64" s="24"/>
      <c r="S64" s="10"/>
      <c r="T64" s="9"/>
      <c r="U64" s="12"/>
      <c r="V64" s="18"/>
      <c r="W64" s="18"/>
    </row>
    <row r="65" spans="1:24" x14ac:dyDescent="0.2">
      <c r="A65" s="12"/>
      <c r="B65" s="9"/>
      <c r="C65" s="10"/>
      <c r="D65" s="10"/>
      <c r="E65" s="10"/>
      <c r="F65" s="9"/>
      <c r="G65" s="10"/>
      <c r="H65" s="10"/>
      <c r="I65" s="10"/>
      <c r="J65" s="11"/>
      <c r="K65" s="24"/>
      <c r="L65" s="24"/>
      <c r="M65" s="24"/>
      <c r="N65" s="24"/>
      <c r="O65" s="24"/>
      <c r="P65" s="11"/>
      <c r="Q65" s="24"/>
      <c r="R65" s="24"/>
      <c r="S65" s="10"/>
      <c r="T65" s="9"/>
      <c r="U65" s="12"/>
      <c r="V65" s="18"/>
      <c r="W65" s="18"/>
    </row>
    <row r="66" spans="1:24" x14ac:dyDescent="0.2">
      <c r="A66" s="12"/>
      <c r="B66" s="9"/>
      <c r="C66" s="10"/>
      <c r="D66" s="10"/>
      <c r="E66" s="10"/>
      <c r="F66" s="9"/>
      <c r="G66" s="10">
        <v>10</v>
      </c>
      <c r="H66" s="21" t="str">
        <f>H5</f>
        <v>кантар    2024</v>
      </c>
      <c r="I66" s="10"/>
      <c r="J66" s="11"/>
      <c r="K66" s="24"/>
      <c r="L66" s="24"/>
      <c r="M66" s="24"/>
      <c r="N66" s="24"/>
      <c r="O66" s="24"/>
      <c r="P66" s="11"/>
      <c r="Q66" s="24"/>
      <c r="R66" s="24"/>
      <c r="S66" s="10"/>
      <c r="T66" s="9"/>
      <c r="U66" s="12"/>
      <c r="V66" s="18"/>
      <c r="W66" s="18"/>
    </row>
    <row r="67" spans="1:24" x14ac:dyDescent="0.2">
      <c r="A67" s="12"/>
      <c r="B67" s="9"/>
      <c r="C67" s="10"/>
      <c r="D67" s="10"/>
      <c r="E67" s="10"/>
      <c r="F67" s="9"/>
      <c r="G67" s="10"/>
      <c r="H67" s="10"/>
      <c r="I67" s="10"/>
      <c r="J67" s="11"/>
      <c r="K67" s="24"/>
      <c r="L67" s="24"/>
      <c r="M67" s="24"/>
      <c r="N67" s="24"/>
      <c r="O67" s="24"/>
      <c r="P67" s="11"/>
      <c r="Q67" s="24"/>
      <c r="R67" s="24"/>
      <c r="S67" s="10"/>
      <c r="T67" s="9"/>
      <c r="U67" s="12"/>
      <c r="V67" s="18"/>
      <c r="W67" s="18"/>
    </row>
    <row r="68" spans="1:24" x14ac:dyDescent="0.2">
      <c r="A68" s="8" t="s">
        <v>62</v>
      </c>
      <c r="B68" s="9"/>
      <c r="C68" s="10"/>
      <c r="D68" s="10"/>
      <c r="E68" s="10"/>
      <c r="F68" s="9"/>
      <c r="G68" s="10"/>
      <c r="H68" s="10"/>
      <c r="I68" s="10"/>
      <c r="J68" s="11"/>
      <c r="K68" s="9"/>
      <c r="L68" s="9"/>
      <c r="M68" s="10"/>
      <c r="N68" s="10"/>
      <c r="O68" s="10"/>
      <c r="P68" s="11"/>
      <c r="Q68" s="12"/>
      <c r="R68" s="10"/>
      <c r="S68" s="10"/>
      <c r="T68" s="9"/>
      <c r="V68" s="17"/>
      <c r="W68" s="18"/>
      <c r="X68" s="3">
        <f>V68*W68</f>
        <v>0</v>
      </c>
    </row>
    <row r="69" spans="1:24" x14ac:dyDescent="0.2">
      <c r="A69" s="16" t="s">
        <v>8</v>
      </c>
      <c r="B69" s="9">
        <v>6.5000000000000002E-2</v>
      </c>
      <c r="C69" s="10" t="s">
        <v>9</v>
      </c>
      <c r="D69" s="10">
        <f>D8</f>
        <v>28</v>
      </c>
      <c r="E69" s="10" t="s">
        <v>10</v>
      </c>
      <c r="F69" s="9">
        <f t="shared" ref="F69:F84" si="18">B69*D69</f>
        <v>1.82</v>
      </c>
      <c r="G69" s="10" t="s">
        <v>9</v>
      </c>
      <c r="H69" s="10">
        <f>W19</f>
        <v>280</v>
      </c>
      <c r="I69" s="10" t="s">
        <v>10</v>
      </c>
      <c r="J69" s="11">
        <f t="shared" ref="J69:J84" si="19">F69*H69</f>
        <v>509.6</v>
      </c>
      <c r="K69" s="9"/>
      <c r="L69" s="9">
        <f t="shared" ref="L69:L84" si="20">B69</f>
        <v>6.5000000000000002E-2</v>
      </c>
      <c r="M69" s="10" t="s">
        <v>9</v>
      </c>
      <c r="N69" s="10">
        <f t="shared" ref="N69:N84" si="21">H69</f>
        <v>280</v>
      </c>
      <c r="O69" s="10" t="s">
        <v>10</v>
      </c>
      <c r="P69" s="11">
        <f t="shared" ref="P69:P84" si="22">L69*N69</f>
        <v>18.2</v>
      </c>
      <c r="Q69" s="12"/>
      <c r="R69" s="13">
        <f>F69*S86</f>
        <v>1.82</v>
      </c>
      <c r="S69" s="10"/>
      <c r="T69" s="9"/>
      <c r="X69" s="3">
        <f>V69*W69</f>
        <v>0</v>
      </c>
    </row>
    <row r="70" spans="1:24" x14ac:dyDescent="0.2">
      <c r="A70" s="16" t="s">
        <v>14</v>
      </c>
      <c r="B70" s="9">
        <v>0.01</v>
      </c>
      <c r="C70" s="10" t="s">
        <v>9</v>
      </c>
      <c r="D70" s="10">
        <f>D69</f>
        <v>28</v>
      </c>
      <c r="E70" s="10" t="s">
        <v>10</v>
      </c>
      <c r="F70" s="9">
        <f t="shared" si="18"/>
        <v>0.28000000000000003</v>
      </c>
      <c r="G70" s="10" t="s">
        <v>9</v>
      </c>
      <c r="H70" s="10">
        <v>1100</v>
      </c>
      <c r="I70" s="10" t="s">
        <v>10</v>
      </c>
      <c r="J70" s="11">
        <f t="shared" si="19"/>
        <v>308.00000000000006</v>
      </c>
      <c r="K70" s="9"/>
      <c r="L70" s="9">
        <f t="shared" si="20"/>
        <v>0.01</v>
      </c>
      <c r="M70" s="10" t="s">
        <v>9</v>
      </c>
      <c r="N70" s="10">
        <f t="shared" si="21"/>
        <v>1100</v>
      </c>
      <c r="O70" s="10" t="s">
        <v>10</v>
      </c>
      <c r="P70" s="11">
        <f t="shared" si="22"/>
        <v>11</v>
      </c>
      <c r="Q70" s="12"/>
      <c r="R70" s="13">
        <f>F70*S86</f>
        <v>0.28000000000000003</v>
      </c>
      <c r="S70" s="10"/>
      <c r="T70" s="9"/>
      <c r="X70" s="3">
        <f>SUM(X8:X69)</f>
        <v>61184.061680000006</v>
      </c>
    </row>
    <row r="71" spans="1:24" x14ac:dyDescent="0.2">
      <c r="A71" s="16" t="s">
        <v>16</v>
      </c>
      <c r="B71" s="9">
        <v>2E-3</v>
      </c>
      <c r="C71" s="10" t="s">
        <v>9</v>
      </c>
      <c r="D71" s="10">
        <f>D70</f>
        <v>28</v>
      </c>
      <c r="E71" s="10" t="s">
        <v>10</v>
      </c>
      <c r="F71" s="9">
        <f t="shared" si="18"/>
        <v>5.6000000000000001E-2</v>
      </c>
      <c r="G71" s="10" t="s">
        <v>9</v>
      </c>
      <c r="H71" s="10">
        <v>480</v>
      </c>
      <c r="I71" s="10" t="s">
        <v>10</v>
      </c>
      <c r="J71" s="11">
        <f t="shared" si="19"/>
        <v>26.88</v>
      </c>
      <c r="K71" s="9"/>
      <c r="L71" s="9">
        <f t="shared" si="20"/>
        <v>2E-3</v>
      </c>
      <c r="M71" s="10" t="s">
        <v>9</v>
      </c>
      <c r="N71" s="10">
        <f t="shared" si="21"/>
        <v>480</v>
      </c>
      <c r="O71" s="10" t="s">
        <v>10</v>
      </c>
      <c r="P71" s="11">
        <f t="shared" si="22"/>
        <v>0.96</v>
      </c>
      <c r="Q71" s="12"/>
      <c r="R71" s="13">
        <f>F71*S86</f>
        <v>5.6000000000000001E-2</v>
      </c>
      <c r="S71" s="10"/>
      <c r="T71" s="9"/>
      <c r="V71" s="1"/>
      <c r="W71" s="1"/>
      <c r="X71" s="1"/>
    </row>
    <row r="72" spans="1:24" x14ac:dyDescent="0.2">
      <c r="A72" s="16" t="s">
        <v>18</v>
      </c>
      <c r="B72" s="9">
        <v>1E-3</v>
      </c>
      <c r="C72" s="10" t="s">
        <v>9</v>
      </c>
      <c r="D72" s="10">
        <f t="shared" ref="D72:D84" si="23">D71</f>
        <v>28</v>
      </c>
      <c r="E72" s="10" t="s">
        <v>10</v>
      </c>
      <c r="F72" s="9">
        <f t="shared" si="18"/>
        <v>2.8000000000000001E-2</v>
      </c>
      <c r="G72" s="10" t="s">
        <v>9</v>
      </c>
      <c r="H72" s="10">
        <f>W13</f>
        <v>80</v>
      </c>
      <c r="I72" s="10" t="s">
        <v>10</v>
      </c>
      <c r="J72" s="11">
        <f t="shared" si="19"/>
        <v>2.2400000000000002</v>
      </c>
      <c r="K72" s="9"/>
      <c r="L72" s="9">
        <f t="shared" si="20"/>
        <v>1E-3</v>
      </c>
      <c r="M72" s="10" t="s">
        <v>9</v>
      </c>
      <c r="N72" s="10">
        <f t="shared" si="21"/>
        <v>80</v>
      </c>
      <c r="O72" s="10" t="s">
        <v>10</v>
      </c>
      <c r="P72" s="11">
        <f t="shared" si="22"/>
        <v>0.08</v>
      </c>
      <c r="Q72" s="12"/>
      <c r="R72" s="13">
        <f>F72*S86</f>
        <v>2.8000000000000001E-2</v>
      </c>
      <c r="S72" s="10"/>
      <c r="T72" s="9"/>
      <c r="V72" s="1"/>
      <c r="W72" s="1"/>
      <c r="X72" s="5">
        <f>J28+J58+J86+J113+J138</f>
        <v>69993.528359999997</v>
      </c>
    </row>
    <row r="73" spans="1:24" x14ac:dyDescent="0.2">
      <c r="A73" s="16" t="s">
        <v>12</v>
      </c>
      <c r="B73" s="9">
        <v>2.5000000000000001E-2</v>
      </c>
      <c r="C73" s="10" t="s">
        <v>9</v>
      </c>
      <c r="D73" s="10">
        <f t="shared" si="23"/>
        <v>28</v>
      </c>
      <c r="E73" s="10" t="s">
        <v>10</v>
      </c>
      <c r="F73" s="9">
        <f t="shared" si="18"/>
        <v>0.70000000000000007</v>
      </c>
      <c r="G73" s="10" t="s">
        <v>9</v>
      </c>
      <c r="H73" s="10">
        <f>W18</f>
        <v>230</v>
      </c>
      <c r="I73" s="10" t="s">
        <v>10</v>
      </c>
      <c r="J73" s="11">
        <f t="shared" si="19"/>
        <v>161.00000000000003</v>
      </c>
      <c r="K73" s="9"/>
      <c r="L73" s="9">
        <f t="shared" si="20"/>
        <v>2.5000000000000001E-2</v>
      </c>
      <c r="M73" s="10" t="s">
        <v>9</v>
      </c>
      <c r="N73" s="10">
        <f t="shared" si="21"/>
        <v>230</v>
      </c>
      <c r="O73" s="10" t="s">
        <v>10</v>
      </c>
      <c r="P73" s="11">
        <f t="shared" si="22"/>
        <v>5.75</v>
      </c>
      <c r="Q73" s="12"/>
      <c r="R73" s="13">
        <f>F73*S86</f>
        <v>0.70000000000000007</v>
      </c>
      <c r="S73" s="10"/>
      <c r="T73" s="9"/>
      <c r="V73" s="1"/>
      <c r="W73" s="1"/>
      <c r="X73" s="25">
        <f>X70-X72</f>
        <v>-8809.4666799999904</v>
      </c>
    </row>
    <row r="74" spans="1:24" x14ac:dyDescent="0.2">
      <c r="A74" s="16" t="s">
        <v>20</v>
      </c>
      <c r="B74" s="9">
        <v>0.1</v>
      </c>
      <c r="C74" s="10" t="s">
        <v>9</v>
      </c>
      <c r="D74" s="10">
        <f t="shared" si="23"/>
        <v>28</v>
      </c>
      <c r="E74" s="10" t="s">
        <v>10</v>
      </c>
      <c r="F74" s="9">
        <f t="shared" si="18"/>
        <v>2.8000000000000003</v>
      </c>
      <c r="G74" s="10" t="s">
        <v>9</v>
      </c>
      <c r="H74" s="10">
        <v>2300</v>
      </c>
      <c r="I74" s="10" t="s">
        <v>10</v>
      </c>
      <c r="J74" s="11">
        <f t="shared" si="19"/>
        <v>6440.0000000000009</v>
      </c>
      <c r="K74" s="9"/>
      <c r="L74" s="9">
        <f t="shared" si="20"/>
        <v>0.1</v>
      </c>
      <c r="M74" s="10" t="s">
        <v>9</v>
      </c>
      <c r="N74" s="10">
        <f t="shared" si="21"/>
        <v>2300</v>
      </c>
      <c r="O74" s="10" t="s">
        <v>10</v>
      </c>
      <c r="P74" s="11">
        <f t="shared" si="22"/>
        <v>230</v>
      </c>
      <c r="Q74" s="12"/>
      <c r="R74" s="13">
        <f>F74*S86</f>
        <v>2.8000000000000003</v>
      </c>
      <c r="S74" s="10"/>
      <c r="T74" s="9"/>
      <c r="U74" s="19"/>
    </row>
    <row r="75" spans="1:24" x14ac:dyDescent="0.2">
      <c r="A75" s="16" t="s">
        <v>63</v>
      </c>
      <c r="B75" s="9">
        <v>0.06</v>
      </c>
      <c r="C75" s="10" t="s">
        <v>9</v>
      </c>
      <c r="D75" s="10">
        <f t="shared" si="23"/>
        <v>28</v>
      </c>
      <c r="E75" s="10" t="s">
        <v>10</v>
      </c>
      <c r="F75" s="9">
        <f t="shared" si="18"/>
        <v>1.68</v>
      </c>
      <c r="G75" s="10" t="s">
        <v>9</v>
      </c>
      <c r="H75" s="10">
        <v>550</v>
      </c>
      <c r="I75" s="10" t="s">
        <v>10</v>
      </c>
      <c r="J75" s="11">
        <f t="shared" si="19"/>
        <v>924</v>
      </c>
      <c r="K75" s="9"/>
      <c r="L75" s="9">
        <f t="shared" si="20"/>
        <v>0.06</v>
      </c>
      <c r="M75" s="10" t="s">
        <v>9</v>
      </c>
      <c r="N75" s="10">
        <f t="shared" si="21"/>
        <v>550</v>
      </c>
      <c r="O75" s="10" t="s">
        <v>10</v>
      </c>
      <c r="P75" s="11">
        <f t="shared" si="22"/>
        <v>33</v>
      </c>
      <c r="Q75" s="12"/>
      <c r="R75" s="13">
        <f>F75*S86</f>
        <v>1.68</v>
      </c>
      <c r="S75" s="10"/>
      <c r="T75" s="9"/>
      <c r="U75" s="19"/>
    </row>
    <row r="76" spans="1:24" x14ac:dyDescent="0.2">
      <c r="A76" s="16" t="s">
        <v>18</v>
      </c>
      <c r="B76" s="9">
        <v>1E-3</v>
      </c>
      <c r="C76" s="10" t="s">
        <v>9</v>
      </c>
      <c r="D76" s="10">
        <f>D75</f>
        <v>28</v>
      </c>
      <c r="E76" s="10" t="s">
        <v>10</v>
      </c>
      <c r="F76" s="9">
        <f t="shared" si="18"/>
        <v>2.8000000000000001E-2</v>
      </c>
      <c r="G76" s="10" t="s">
        <v>9</v>
      </c>
      <c r="H76" s="10">
        <f>W13</f>
        <v>80</v>
      </c>
      <c r="I76" s="10" t="s">
        <v>10</v>
      </c>
      <c r="J76" s="11">
        <f t="shared" si="19"/>
        <v>2.2400000000000002</v>
      </c>
      <c r="K76" s="9"/>
      <c r="L76" s="9">
        <f t="shared" si="20"/>
        <v>1E-3</v>
      </c>
      <c r="M76" s="10" t="s">
        <v>9</v>
      </c>
      <c r="N76" s="10">
        <f t="shared" si="21"/>
        <v>80</v>
      </c>
      <c r="O76" s="10" t="s">
        <v>10</v>
      </c>
      <c r="P76" s="11">
        <f t="shared" si="22"/>
        <v>0.08</v>
      </c>
      <c r="Q76" s="12"/>
      <c r="R76" s="13">
        <f>F76*S86</f>
        <v>2.8000000000000001E-2</v>
      </c>
      <c r="S76" s="10"/>
      <c r="T76" s="9"/>
      <c r="U76" s="19"/>
    </row>
    <row r="77" spans="1:24" x14ac:dyDescent="0.2">
      <c r="A77" s="16" t="s">
        <v>14</v>
      </c>
      <c r="B77" s="9">
        <v>1.7999999999999999E-2</v>
      </c>
      <c r="C77" s="10" t="s">
        <v>9</v>
      </c>
      <c r="D77" s="10">
        <f t="shared" si="23"/>
        <v>28</v>
      </c>
      <c r="E77" s="10" t="s">
        <v>10</v>
      </c>
      <c r="F77" s="9">
        <f t="shared" si="18"/>
        <v>0.504</v>
      </c>
      <c r="G77" s="10" t="s">
        <v>9</v>
      </c>
      <c r="H77" s="10">
        <v>1100</v>
      </c>
      <c r="I77" s="10" t="s">
        <v>10</v>
      </c>
      <c r="J77" s="11">
        <f t="shared" si="19"/>
        <v>554.4</v>
      </c>
      <c r="K77" s="9"/>
      <c r="L77" s="9">
        <f t="shared" si="20"/>
        <v>1.7999999999999999E-2</v>
      </c>
      <c r="M77" s="10" t="s">
        <v>9</v>
      </c>
      <c r="N77" s="10">
        <f t="shared" si="21"/>
        <v>1100</v>
      </c>
      <c r="O77" s="10" t="s">
        <v>10</v>
      </c>
      <c r="P77" s="11">
        <f t="shared" si="22"/>
        <v>19.799999999999997</v>
      </c>
      <c r="Q77" s="12"/>
      <c r="R77" s="13">
        <f>F77*S86</f>
        <v>0.504</v>
      </c>
      <c r="S77" s="10"/>
      <c r="T77" s="9"/>
      <c r="U77" s="19"/>
    </row>
    <row r="78" spans="1:24" x14ac:dyDescent="0.2">
      <c r="A78" s="16" t="s">
        <v>26</v>
      </c>
      <c r="B78" s="22">
        <v>3.5000000000000003E-2</v>
      </c>
      <c r="C78" s="10" t="s">
        <v>9</v>
      </c>
      <c r="D78" s="10">
        <f t="shared" si="23"/>
        <v>28</v>
      </c>
      <c r="E78" s="10" t="s">
        <v>10</v>
      </c>
      <c r="F78" s="9">
        <f t="shared" si="18"/>
        <v>0.98000000000000009</v>
      </c>
      <c r="G78" s="10" t="s">
        <v>9</v>
      </c>
      <c r="H78" s="10">
        <v>250</v>
      </c>
      <c r="I78" s="10" t="s">
        <v>10</v>
      </c>
      <c r="J78" s="11">
        <f t="shared" si="19"/>
        <v>245.00000000000003</v>
      </c>
      <c r="K78" s="9"/>
      <c r="L78" s="9">
        <f t="shared" si="20"/>
        <v>3.5000000000000003E-2</v>
      </c>
      <c r="M78" s="10" t="s">
        <v>9</v>
      </c>
      <c r="N78" s="10">
        <f t="shared" si="21"/>
        <v>250</v>
      </c>
      <c r="O78" s="10" t="s">
        <v>10</v>
      </c>
      <c r="P78" s="11">
        <f t="shared" si="22"/>
        <v>8.75</v>
      </c>
      <c r="Q78" s="12"/>
      <c r="R78" s="13">
        <f>F78*S86</f>
        <v>0.98000000000000009</v>
      </c>
      <c r="S78" s="10"/>
      <c r="T78" s="9"/>
      <c r="U78" s="19"/>
    </row>
    <row r="79" spans="1:24" x14ac:dyDescent="0.2">
      <c r="A79" s="16" t="s">
        <v>12</v>
      </c>
      <c r="B79" s="9">
        <v>3.5000000000000003E-2</v>
      </c>
      <c r="C79" s="10" t="s">
        <v>9</v>
      </c>
      <c r="D79" s="10">
        <f t="shared" si="23"/>
        <v>28</v>
      </c>
      <c r="E79" s="10" t="s">
        <v>10</v>
      </c>
      <c r="F79" s="9">
        <f t="shared" si="18"/>
        <v>0.98000000000000009</v>
      </c>
      <c r="G79" s="10" t="s">
        <v>9</v>
      </c>
      <c r="H79" s="10">
        <f>W18</f>
        <v>230</v>
      </c>
      <c r="I79" s="10" t="s">
        <v>10</v>
      </c>
      <c r="J79" s="11">
        <f t="shared" si="19"/>
        <v>225.40000000000003</v>
      </c>
      <c r="K79" s="9"/>
      <c r="L79" s="9">
        <f t="shared" si="20"/>
        <v>3.5000000000000003E-2</v>
      </c>
      <c r="M79" s="10" t="s">
        <v>9</v>
      </c>
      <c r="N79" s="10">
        <f t="shared" si="21"/>
        <v>230</v>
      </c>
      <c r="O79" s="10" t="s">
        <v>10</v>
      </c>
      <c r="P79" s="11">
        <f t="shared" si="22"/>
        <v>8.0500000000000007</v>
      </c>
      <c r="Q79" s="12"/>
      <c r="R79" s="13">
        <f>F79*S86</f>
        <v>0.98000000000000009</v>
      </c>
      <c r="S79" s="10"/>
      <c r="T79" s="9"/>
      <c r="U79" s="19"/>
    </row>
    <row r="80" spans="1:24" x14ac:dyDescent="0.2">
      <c r="A80" s="16" t="s">
        <v>64</v>
      </c>
      <c r="B80" s="9">
        <v>1.1799E-2</v>
      </c>
      <c r="C80" s="10" t="s">
        <v>9</v>
      </c>
      <c r="D80" s="10">
        <f t="shared" si="23"/>
        <v>28</v>
      </c>
      <c r="E80" s="10" t="s">
        <v>10</v>
      </c>
      <c r="F80" s="9">
        <f t="shared" si="18"/>
        <v>0.330372</v>
      </c>
      <c r="G80" s="10" t="s">
        <v>9</v>
      </c>
      <c r="H80" s="10">
        <v>1200</v>
      </c>
      <c r="I80" s="10" t="s">
        <v>10</v>
      </c>
      <c r="J80" s="11">
        <f t="shared" si="19"/>
        <v>396.44639999999998</v>
      </c>
      <c r="K80" s="9"/>
      <c r="L80" s="9">
        <f t="shared" si="20"/>
        <v>1.1799E-2</v>
      </c>
      <c r="M80" s="10" t="s">
        <v>9</v>
      </c>
      <c r="N80" s="10">
        <f t="shared" si="21"/>
        <v>1200</v>
      </c>
      <c r="O80" s="10" t="s">
        <v>10</v>
      </c>
      <c r="P80" s="11">
        <f t="shared" si="22"/>
        <v>14.158800000000001</v>
      </c>
      <c r="Q80" s="12"/>
      <c r="R80" s="13">
        <f>F80*S86</f>
        <v>0.330372</v>
      </c>
      <c r="S80" s="10"/>
      <c r="T80" s="9"/>
      <c r="U80" s="19"/>
    </row>
    <row r="81" spans="1:24" x14ac:dyDescent="0.2">
      <c r="A81" s="16" t="s">
        <v>22</v>
      </c>
      <c r="B81" s="9">
        <v>4.4999999999999998E-2</v>
      </c>
      <c r="C81" s="10" t="s">
        <v>9</v>
      </c>
      <c r="D81" s="10">
        <f t="shared" si="23"/>
        <v>28</v>
      </c>
      <c r="E81" s="10" t="s">
        <v>10</v>
      </c>
      <c r="F81" s="9">
        <f t="shared" si="18"/>
        <v>1.26</v>
      </c>
      <c r="G81" s="10" t="s">
        <v>9</v>
      </c>
      <c r="H81" s="10">
        <v>200</v>
      </c>
      <c r="I81" s="10" t="s">
        <v>10</v>
      </c>
      <c r="J81" s="11">
        <f t="shared" si="19"/>
        <v>252</v>
      </c>
      <c r="K81" s="9"/>
      <c r="L81" s="9">
        <f t="shared" si="20"/>
        <v>4.4999999999999998E-2</v>
      </c>
      <c r="M81" s="10" t="s">
        <v>9</v>
      </c>
      <c r="N81" s="10">
        <f t="shared" si="21"/>
        <v>200</v>
      </c>
      <c r="O81" s="10" t="s">
        <v>10</v>
      </c>
      <c r="P81" s="11">
        <f t="shared" si="22"/>
        <v>9</v>
      </c>
      <c r="Q81" s="12"/>
      <c r="R81" s="13">
        <f>F81*S86</f>
        <v>1.26</v>
      </c>
      <c r="S81" s="10"/>
      <c r="T81" s="9"/>
      <c r="U81" s="19"/>
    </row>
    <row r="82" spans="1:24" x14ac:dyDescent="0.2">
      <c r="A82" s="16" t="s">
        <v>65</v>
      </c>
      <c r="B82" s="9">
        <v>2.4E-2</v>
      </c>
      <c r="C82" s="10" t="s">
        <v>9</v>
      </c>
      <c r="D82" s="10">
        <f t="shared" si="23"/>
        <v>28</v>
      </c>
      <c r="E82" s="10" t="s">
        <v>10</v>
      </c>
      <c r="F82" s="9">
        <f t="shared" si="18"/>
        <v>0.67200000000000004</v>
      </c>
      <c r="G82" s="10" t="s">
        <v>9</v>
      </c>
      <c r="H82" s="10">
        <f>'[1]2021-2-300 (3)'!H80</f>
        <v>650</v>
      </c>
      <c r="I82" s="10" t="s">
        <v>10</v>
      </c>
      <c r="J82" s="11">
        <f t="shared" si="19"/>
        <v>436.8</v>
      </c>
      <c r="K82" s="9"/>
      <c r="L82" s="9">
        <f t="shared" si="20"/>
        <v>2.4E-2</v>
      </c>
      <c r="M82" s="10" t="s">
        <v>9</v>
      </c>
      <c r="N82" s="10">
        <f t="shared" si="21"/>
        <v>650</v>
      </c>
      <c r="O82" s="10" t="s">
        <v>10</v>
      </c>
      <c r="P82" s="11">
        <f t="shared" si="22"/>
        <v>15.6</v>
      </c>
      <c r="Q82" s="12"/>
      <c r="R82" s="13">
        <f>F82*S86</f>
        <v>0.67200000000000004</v>
      </c>
      <c r="S82" s="10"/>
      <c r="T82" s="9"/>
      <c r="U82" s="19"/>
    </row>
    <row r="83" spans="1:24" x14ac:dyDescent="0.2">
      <c r="A83" s="16" t="s">
        <v>16</v>
      </c>
      <c r="B83" s="9">
        <v>0.01</v>
      </c>
      <c r="C83" s="10" t="s">
        <v>9</v>
      </c>
      <c r="D83" s="10">
        <f t="shared" si="23"/>
        <v>28</v>
      </c>
      <c r="E83" s="10" t="s">
        <v>10</v>
      </c>
      <c r="F83" s="9">
        <f t="shared" si="18"/>
        <v>0.28000000000000003</v>
      </c>
      <c r="G83" s="10" t="s">
        <v>9</v>
      </c>
      <c r="H83" s="10">
        <v>480</v>
      </c>
      <c r="I83" s="10" t="s">
        <v>10</v>
      </c>
      <c r="J83" s="11">
        <f t="shared" si="19"/>
        <v>134.4</v>
      </c>
      <c r="K83" s="9"/>
      <c r="L83" s="9">
        <f t="shared" si="20"/>
        <v>0.01</v>
      </c>
      <c r="M83" s="10" t="s">
        <v>9</v>
      </c>
      <c r="N83" s="10">
        <f t="shared" si="21"/>
        <v>480</v>
      </c>
      <c r="O83" s="10" t="s">
        <v>10</v>
      </c>
      <c r="P83" s="11">
        <f t="shared" si="22"/>
        <v>4.8</v>
      </c>
      <c r="Q83" s="12"/>
      <c r="R83" s="13">
        <f>F83*S86</f>
        <v>0.28000000000000003</v>
      </c>
      <c r="S83" s="10"/>
      <c r="T83" s="9"/>
      <c r="U83" s="19"/>
    </row>
    <row r="84" spans="1:24" x14ac:dyDescent="0.2">
      <c r="A84" s="16" t="s">
        <v>66</v>
      </c>
      <c r="B84" s="9">
        <v>0.01</v>
      </c>
      <c r="C84" s="10" t="s">
        <v>9</v>
      </c>
      <c r="D84" s="10">
        <f t="shared" si="23"/>
        <v>28</v>
      </c>
      <c r="E84" s="10" t="s">
        <v>10</v>
      </c>
      <c r="F84" s="9">
        <f t="shared" si="18"/>
        <v>0.28000000000000003</v>
      </c>
      <c r="G84" s="10" t="s">
        <v>9</v>
      </c>
      <c r="H84" s="10">
        <v>3400</v>
      </c>
      <c r="I84" s="10" t="s">
        <v>10</v>
      </c>
      <c r="J84" s="11">
        <f t="shared" si="19"/>
        <v>952.00000000000011</v>
      </c>
      <c r="K84" s="9"/>
      <c r="L84" s="9">
        <f t="shared" si="20"/>
        <v>0.01</v>
      </c>
      <c r="M84" s="10" t="s">
        <v>9</v>
      </c>
      <c r="N84" s="10">
        <f t="shared" si="21"/>
        <v>3400</v>
      </c>
      <c r="O84" s="10" t="s">
        <v>10</v>
      </c>
      <c r="P84" s="11">
        <f t="shared" si="22"/>
        <v>34</v>
      </c>
      <c r="Q84" s="12"/>
      <c r="R84" s="13"/>
      <c r="S84" s="10"/>
      <c r="T84" s="9"/>
      <c r="U84" s="19"/>
    </row>
    <row r="85" spans="1:24" x14ac:dyDescent="0.2">
      <c r="A85" s="16" t="s">
        <v>67</v>
      </c>
      <c r="B85" s="9">
        <v>0.15</v>
      </c>
      <c r="C85" s="10" t="s">
        <v>9</v>
      </c>
      <c r="D85" s="10">
        <f>D83</f>
        <v>28</v>
      </c>
      <c r="E85" s="10" t="s">
        <v>10</v>
      </c>
      <c r="F85" s="9">
        <f>B85*D85</f>
        <v>4.2</v>
      </c>
      <c r="G85" s="10" t="s">
        <v>9</v>
      </c>
      <c r="H85" s="10">
        <v>580</v>
      </c>
      <c r="I85" s="10" t="s">
        <v>10</v>
      </c>
      <c r="J85" s="11">
        <f>F85*H85</f>
        <v>2436</v>
      </c>
      <c r="K85" s="9"/>
      <c r="L85" s="9">
        <f>B85</f>
        <v>0.15</v>
      </c>
      <c r="M85" s="10" t="s">
        <v>9</v>
      </c>
      <c r="N85" s="10">
        <f>H85</f>
        <v>580</v>
      </c>
      <c r="O85" s="10" t="s">
        <v>10</v>
      </c>
      <c r="P85" s="11">
        <f>L85*N85</f>
        <v>87</v>
      </c>
      <c r="Q85" s="12"/>
      <c r="R85" s="13">
        <f>F85*S86</f>
        <v>4.2</v>
      </c>
      <c r="S85" s="10"/>
      <c r="T85" s="9"/>
      <c r="U85" s="19"/>
    </row>
    <row r="86" spans="1:24" x14ac:dyDescent="0.2">
      <c r="A86" s="12"/>
      <c r="B86" s="9"/>
      <c r="C86" s="10"/>
      <c r="D86" s="10"/>
      <c r="E86" s="10"/>
      <c r="F86" s="9"/>
      <c r="G86" s="10"/>
      <c r="H86" s="10"/>
      <c r="I86" s="10"/>
      <c r="J86" s="11">
        <f>SUM(J69:J85)</f>
        <v>14006.4064</v>
      </c>
      <c r="K86" s="9"/>
      <c r="L86" s="9"/>
      <c r="M86" s="10"/>
      <c r="N86" s="10"/>
      <c r="O86" s="10"/>
      <c r="P86" s="11">
        <f>SUM(P69:P85)</f>
        <v>500.22880000000004</v>
      </c>
      <c r="Q86" s="12"/>
      <c r="R86" s="26">
        <f>J86*S86</f>
        <v>14006.4064</v>
      </c>
      <c r="S86" s="10">
        <v>1</v>
      </c>
      <c r="T86" s="9">
        <f>J86-448</f>
        <v>13558.4064</v>
      </c>
      <c r="V86" s="1"/>
      <c r="W86" s="1"/>
      <c r="X86" s="1"/>
    </row>
    <row r="87" spans="1:24" x14ac:dyDescent="0.2">
      <c r="A87" s="12"/>
      <c r="B87" s="9"/>
      <c r="C87" s="10"/>
      <c r="D87" s="10"/>
      <c r="E87" s="10"/>
      <c r="F87" s="9"/>
      <c r="G87" s="10"/>
      <c r="H87" s="10"/>
      <c r="I87" s="10"/>
      <c r="J87" s="11"/>
      <c r="K87" s="9"/>
      <c r="L87" s="9"/>
      <c r="M87" s="10"/>
      <c r="N87" s="10"/>
      <c r="O87" s="10"/>
      <c r="P87" s="11"/>
      <c r="Q87" s="12"/>
      <c r="R87" s="26"/>
      <c r="S87" s="10"/>
      <c r="T87" s="9"/>
      <c r="V87" s="1"/>
      <c r="W87" s="1"/>
      <c r="X87" s="1"/>
    </row>
    <row r="88" spans="1:24" x14ac:dyDescent="0.2">
      <c r="A88" s="12" t="s">
        <v>44</v>
      </c>
      <c r="B88" s="9"/>
      <c r="C88" s="10"/>
      <c r="D88" s="10"/>
      <c r="E88" s="10"/>
      <c r="F88" s="9"/>
      <c r="G88" s="10"/>
      <c r="H88" s="10"/>
      <c r="I88" s="10"/>
      <c r="J88" s="11"/>
      <c r="K88" s="9"/>
      <c r="L88" s="9"/>
      <c r="M88" s="10"/>
      <c r="N88" s="10"/>
      <c r="O88" s="10"/>
      <c r="P88" s="11"/>
      <c r="Q88" s="12"/>
      <c r="R88" s="26"/>
      <c r="S88" s="10"/>
      <c r="T88" s="9"/>
      <c r="V88" s="1"/>
      <c r="W88" s="1"/>
      <c r="X88" s="1"/>
    </row>
    <row r="89" spans="1:24" x14ac:dyDescent="0.2">
      <c r="A89" s="12"/>
      <c r="B89" s="9"/>
      <c r="C89" s="10"/>
      <c r="D89" s="10"/>
      <c r="E89" s="10"/>
      <c r="F89" s="9"/>
      <c r="G89" s="10"/>
      <c r="H89" s="10"/>
      <c r="I89" s="10"/>
      <c r="J89" s="11"/>
      <c r="K89" s="9"/>
      <c r="L89" s="9"/>
      <c r="M89" s="10"/>
      <c r="N89" s="10"/>
      <c r="O89" s="10"/>
      <c r="P89" s="11"/>
      <c r="Q89" s="12"/>
      <c r="R89" s="26"/>
      <c r="S89" s="10"/>
      <c r="T89" s="9"/>
      <c r="V89" s="1"/>
      <c r="W89" s="1"/>
      <c r="X89" s="1"/>
    </row>
    <row r="90" spans="1:24" x14ac:dyDescent="0.2">
      <c r="A90" s="12"/>
      <c r="B90" s="9"/>
      <c r="C90" s="10"/>
      <c r="D90" s="10"/>
      <c r="E90" s="10"/>
      <c r="F90" s="9"/>
      <c r="G90" s="10"/>
      <c r="H90" s="10"/>
      <c r="I90" s="10"/>
      <c r="J90" s="11"/>
      <c r="K90" s="9"/>
      <c r="L90" s="9"/>
      <c r="M90" s="10"/>
      <c r="N90" s="10"/>
      <c r="O90" s="10"/>
      <c r="P90" s="20" t="str">
        <f>P1</f>
        <v>Бекітемін</v>
      </c>
      <c r="Q90" s="12"/>
      <c r="R90" s="26"/>
      <c r="S90" s="10"/>
      <c r="T90" s="9"/>
      <c r="V90" s="1"/>
      <c r="W90" s="1"/>
      <c r="X90" s="1"/>
    </row>
    <row r="91" spans="1:24" x14ac:dyDescent="0.2">
      <c r="A91" s="12"/>
      <c r="B91" s="9"/>
      <c r="C91" s="10"/>
      <c r="D91" s="10"/>
      <c r="E91" s="10"/>
      <c r="F91" s="9"/>
      <c r="G91" s="10"/>
      <c r="H91" s="10"/>
      <c r="I91" s="10"/>
      <c r="J91" s="11"/>
      <c r="K91" s="9"/>
      <c r="L91" s="9"/>
      <c r="M91" s="10"/>
      <c r="N91" s="10"/>
      <c r="O91" s="10"/>
      <c r="P91" s="20" t="str">
        <f>P2</f>
        <v>№ 135 НМ директоры</v>
      </c>
      <c r="Q91" s="12"/>
      <c r="R91" s="26"/>
      <c r="S91" s="10"/>
      <c r="T91" s="9"/>
      <c r="V91" s="1"/>
      <c r="W91" s="1"/>
      <c r="X91" s="1"/>
    </row>
    <row r="92" spans="1:24" x14ac:dyDescent="0.2">
      <c r="A92" s="12"/>
      <c r="B92" s="9"/>
      <c r="C92" s="10"/>
      <c r="D92" s="10"/>
      <c r="E92" s="10"/>
      <c r="F92" s="9"/>
      <c r="G92" s="10"/>
      <c r="H92" s="10"/>
      <c r="I92" s="10"/>
      <c r="J92" s="11"/>
      <c r="K92" s="9"/>
      <c r="L92" s="9"/>
      <c r="M92" s="10"/>
      <c r="N92" s="10"/>
      <c r="O92" s="10"/>
      <c r="P92" s="20" t="str">
        <f>P3</f>
        <v>Сайманов Б.</v>
      </c>
      <c r="Q92" s="12"/>
      <c r="R92" s="26"/>
      <c r="S92" s="10"/>
      <c r="T92" s="9"/>
      <c r="V92" s="1"/>
      <c r="W92" s="1"/>
      <c r="X92" s="1"/>
    </row>
    <row r="93" spans="1:24" x14ac:dyDescent="0.2">
      <c r="A93" s="12"/>
      <c r="B93" s="9"/>
      <c r="C93" s="10"/>
      <c r="D93" s="10"/>
      <c r="E93" s="10"/>
      <c r="F93" s="9"/>
      <c r="G93" s="10"/>
      <c r="H93" s="10"/>
      <c r="I93" s="10"/>
      <c r="J93" s="11"/>
      <c r="K93" s="9"/>
      <c r="L93" s="9"/>
      <c r="M93" s="10"/>
      <c r="N93" s="10"/>
      <c r="O93" s="10"/>
      <c r="P93" s="11"/>
      <c r="Q93" s="12"/>
      <c r="R93" s="26"/>
      <c r="S93" s="10"/>
      <c r="T93" s="9"/>
      <c r="V93" s="1"/>
      <c r="W93" s="1"/>
      <c r="X93" s="1"/>
    </row>
    <row r="94" spans="1:24" x14ac:dyDescent="0.2">
      <c r="A94" s="12"/>
      <c r="B94" s="9"/>
      <c r="C94" s="10"/>
      <c r="D94" s="10"/>
      <c r="E94" s="10"/>
      <c r="F94" s="9"/>
      <c r="G94" s="10">
        <v>11</v>
      </c>
      <c r="H94" s="21" t="str">
        <f>H5</f>
        <v>кантар    2024</v>
      </c>
      <c r="I94" s="10"/>
      <c r="J94" s="11"/>
      <c r="K94" s="9"/>
      <c r="L94" s="9"/>
      <c r="M94" s="10"/>
      <c r="N94" s="10"/>
      <c r="O94" s="10"/>
      <c r="P94" s="11"/>
      <c r="Q94" s="12"/>
      <c r="R94" s="26"/>
      <c r="S94" s="10"/>
      <c r="T94" s="9"/>
      <c r="V94" s="1"/>
      <c r="W94" s="1"/>
      <c r="X94" s="1"/>
    </row>
    <row r="95" spans="1:24" x14ac:dyDescent="0.2">
      <c r="A95" s="12"/>
      <c r="B95" s="9"/>
      <c r="C95" s="10"/>
      <c r="D95" s="10"/>
      <c r="E95" s="10"/>
      <c r="F95" s="9"/>
      <c r="G95" s="10"/>
      <c r="H95" s="10"/>
      <c r="I95" s="10"/>
      <c r="J95" s="11"/>
      <c r="K95" s="9"/>
      <c r="L95" s="9"/>
      <c r="M95" s="10"/>
      <c r="N95" s="10"/>
      <c r="O95" s="10"/>
      <c r="P95" s="11"/>
      <c r="Q95" s="12"/>
      <c r="R95" s="26"/>
      <c r="S95" s="10"/>
      <c r="T95" s="9"/>
      <c r="V95" s="1"/>
      <c r="W95" s="1"/>
      <c r="X95" s="1"/>
    </row>
    <row r="96" spans="1:24" x14ac:dyDescent="0.2">
      <c r="A96" s="12" t="s">
        <v>68</v>
      </c>
      <c r="B96" s="9"/>
      <c r="C96" s="10"/>
      <c r="D96" s="10"/>
      <c r="E96" s="10"/>
      <c r="F96" s="9"/>
      <c r="G96" s="10"/>
      <c r="H96" s="10"/>
      <c r="I96" s="10"/>
      <c r="J96" s="11"/>
      <c r="K96" s="9"/>
      <c r="L96" s="9"/>
      <c r="M96" s="10"/>
      <c r="N96" s="10"/>
      <c r="O96" s="10"/>
      <c r="P96" s="11"/>
      <c r="Q96" s="12"/>
      <c r="R96" s="13"/>
      <c r="S96" s="10"/>
      <c r="T96" s="9"/>
      <c r="V96" s="1"/>
      <c r="W96" s="25"/>
      <c r="X96" s="1"/>
    </row>
    <row r="97" spans="1:24" x14ac:dyDescent="0.2">
      <c r="A97" s="16" t="s">
        <v>69</v>
      </c>
      <c r="B97" s="9">
        <v>0.16</v>
      </c>
      <c r="C97" s="10" t="s">
        <v>9</v>
      </c>
      <c r="D97" s="10">
        <f>D8</f>
        <v>28</v>
      </c>
      <c r="E97" s="10" t="s">
        <v>10</v>
      </c>
      <c r="F97" s="9">
        <f t="shared" ref="F97:F112" si="24">B97*D97</f>
        <v>4.4800000000000004</v>
      </c>
      <c r="G97" s="10" t="s">
        <v>9</v>
      </c>
      <c r="H97" s="10">
        <f>W28</f>
        <v>1800</v>
      </c>
      <c r="I97" s="10" t="s">
        <v>10</v>
      </c>
      <c r="J97" s="11">
        <f t="shared" ref="J97:J112" si="25">F97*H97</f>
        <v>8064.0000000000009</v>
      </c>
      <c r="K97" s="9"/>
      <c r="L97" s="9">
        <f t="shared" ref="L97:L112" si="26">B97</f>
        <v>0.16</v>
      </c>
      <c r="M97" s="10" t="s">
        <v>9</v>
      </c>
      <c r="N97" s="10">
        <f t="shared" ref="N97:N112" si="27">H97</f>
        <v>1800</v>
      </c>
      <c r="O97" s="10" t="s">
        <v>10</v>
      </c>
      <c r="P97" s="11">
        <f t="shared" ref="P97:P112" si="28">L97*N97</f>
        <v>288</v>
      </c>
      <c r="Q97" s="12"/>
      <c r="R97" s="13">
        <f>F97*S113</f>
        <v>4.4800000000000004</v>
      </c>
      <c r="S97" s="10"/>
      <c r="T97" s="9"/>
      <c r="V97" s="1"/>
      <c r="W97" s="25"/>
      <c r="X97" s="1"/>
    </row>
    <row r="98" spans="1:24" x14ac:dyDescent="0.2">
      <c r="A98" s="16" t="s">
        <v>70</v>
      </c>
      <c r="B98" s="9">
        <v>0.06</v>
      </c>
      <c r="C98" s="10" t="s">
        <v>9</v>
      </c>
      <c r="D98" s="10">
        <f>D97</f>
        <v>28</v>
      </c>
      <c r="E98" s="10" t="s">
        <v>10</v>
      </c>
      <c r="F98" s="9">
        <f t="shared" si="24"/>
        <v>1.68</v>
      </c>
      <c r="G98" s="10" t="s">
        <v>9</v>
      </c>
      <c r="H98" s="10">
        <f>W18</f>
        <v>230</v>
      </c>
      <c r="I98" s="10" t="s">
        <v>10</v>
      </c>
      <c r="J98" s="11">
        <f t="shared" si="25"/>
        <v>386.4</v>
      </c>
      <c r="K98" s="9"/>
      <c r="L98" s="9">
        <f t="shared" si="26"/>
        <v>0.06</v>
      </c>
      <c r="M98" s="10"/>
      <c r="N98" s="10">
        <f t="shared" si="27"/>
        <v>230</v>
      </c>
      <c r="O98" s="10"/>
      <c r="P98" s="11">
        <f t="shared" si="28"/>
        <v>13.799999999999999</v>
      </c>
      <c r="Q98" s="12"/>
      <c r="R98" s="13">
        <f>F98*S113</f>
        <v>1.68</v>
      </c>
      <c r="S98" s="10"/>
      <c r="T98" s="9"/>
    </row>
    <row r="99" spans="1:24" x14ac:dyDescent="0.2">
      <c r="A99" s="16" t="s">
        <v>26</v>
      </c>
      <c r="B99" s="9">
        <v>0.03</v>
      </c>
      <c r="C99" s="10" t="s">
        <v>9</v>
      </c>
      <c r="D99" s="10">
        <f t="shared" ref="D99:D111" si="29">D98</f>
        <v>28</v>
      </c>
      <c r="E99" s="10" t="s">
        <v>10</v>
      </c>
      <c r="F99" s="9">
        <f t="shared" si="24"/>
        <v>0.84</v>
      </c>
      <c r="G99" s="10" t="s">
        <v>9</v>
      </c>
      <c r="H99" s="10">
        <v>250</v>
      </c>
      <c r="I99" s="10" t="s">
        <v>10</v>
      </c>
      <c r="J99" s="11">
        <f t="shared" si="25"/>
        <v>210</v>
      </c>
      <c r="K99" s="9"/>
      <c r="L99" s="9">
        <f t="shared" si="26"/>
        <v>0.03</v>
      </c>
      <c r="M99" s="10" t="s">
        <v>9</v>
      </c>
      <c r="N99" s="10">
        <f t="shared" si="27"/>
        <v>250</v>
      </c>
      <c r="O99" s="10" t="s">
        <v>10</v>
      </c>
      <c r="P99" s="11">
        <f t="shared" si="28"/>
        <v>7.5</v>
      </c>
      <c r="Q99" s="12"/>
      <c r="R99" s="13">
        <f>F99*S113</f>
        <v>0.84</v>
      </c>
      <c r="S99" s="10"/>
      <c r="T99" s="9"/>
    </row>
    <row r="100" spans="1:24" x14ac:dyDescent="0.2">
      <c r="A100" s="16" t="s">
        <v>64</v>
      </c>
      <c r="B100" s="9">
        <v>3.0000000000000001E-3</v>
      </c>
      <c r="C100" s="10" t="s">
        <v>9</v>
      </c>
      <c r="D100" s="10">
        <f t="shared" si="29"/>
        <v>28</v>
      </c>
      <c r="E100" s="10" t="s">
        <v>10</v>
      </c>
      <c r="F100" s="9">
        <f t="shared" si="24"/>
        <v>8.4000000000000005E-2</v>
      </c>
      <c r="G100" s="10" t="s">
        <v>9</v>
      </c>
      <c r="H100" s="10">
        <v>1200</v>
      </c>
      <c r="I100" s="10" t="s">
        <v>10</v>
      </c>
      <c r="J100" s="11">
        <f t="shared" si="25"/>
        <v>100.80000000000001</v>
      </c>
      <c r="K100" s="9"/>
      <c r="L100" s="9">
        <f t="shared" si="26"/>
        <v>3.0000000000000001E-3</v>
      </c>
      <c r="M100" s="10" t="s">
        <v>9</v>
      </c>
      <c r="N100" s="10">
        <f t="shared" si="27"/>
        <v>1200</v>
      </c>
      <c r="O100" s="10" t="s">
        <v>10</v>
      </c>
      <c r="P100" s="11">
        <f t="shared" si="28"/>
        <v>3.6</v>
      </c>
      <c r="Q100" s="12"/>
      <c r="R100" s="13">
        <f>F100*S113</f>
        <v>8.4000000000000005E-2</v>
      </c>
      <c r="S100" s="10"/>
      <c r="T100" s="9"/>
    </row>
    <row r="101" spans="1:24" x14ac:dyDescent="0.2">
      <c r="A101" s="16" t="s">
        <v>18</v>
      </c>
      <c r="B101" s="9">
        <v>1E-3</v>
      </c>
      <c r="C101" s="10" t="s">
        <v>9</v>
      </c>
      <c r="D101" s="10">
        <f t="shared" si="29"/>
        <v>28</v>
      </c>
      <c r="E101" s="10" t="s">
        <v>10</v>
      </c>
      <c r="F101" s="9">
        <f t="shared" si="24"/>
        <v>2.8000000000000001E-2</v>
      </c>
      <c r="G101" s="10" t="s">
        <v>9</v>
      </c>
      <c r="H101" s="10">
        <v>70</v>
      </c>
      <c r="I101" s="10" t="s">
        <v>10</v>
      </c>
      <c r="J101" s="11">
        <f t="shared" si="25"/>
        <v>1.96</v>
      </c>
      <c r="K101" s="9"/>
      <c r="L101" s="9">
        <f t="shared" si="26"/>
        <v>1E-3</v>
      </c>
      <c r="M101" s="10" t="s">
        <v>9</v>
      </c>
      <c r="N101" s="10">
        <f t="shared" si="27"/>
        <v>70</v>
      </c>
      <c r="O101" s="10" t="s">
        <v>10</v>
      </c>
      <c r="P101" s="11">
        <f t="shared" si="28"/>
        <v>7.0000000000000007E-2</v>
      </c>
      <c r="Q101" s="12"/>
      <c r="R101" s="13">
        <f>F101*S113</f>
        <v>2.8000000000000001E-2</v>
      </c>
      <c r="S101" s="10"/>
      <c r="T101" s="9"/>
    </row>
    <row r="102" spans="1:24" x14ac:dyDescent="0.2">
      <c r="A102" s="16" t="s">
        <v>14</v>
      </c>
      <c r="B102" s="9">
        <v>1.4999999999999999E-2</v>
      </c>
      <c r="C102" s="10" t="s">
        <v>9</v>
      </c>
      <c r="D102" s="10">
        <f>D100</f>
        <v>28</v>
      </c>
      <c r="E102" s="10" t="s">
        <v>10</v>
      </c>
      <c r="F102" s="9">
        <f t="shared" si="24"/>
        <v>0.42</v>
      </c>
      <c r="G102" s="10" t="s">
        <v>9</v>
      </c>
      <c r="H102" s="10">
        <v>1100</v>
      </c>
      <c r="I102" s="10" t="s">
        <v>10</v>
      </c>
      <c r="J102" s="11">
        <f t="shared" si="25"/>
        <v>462</v>
      </c>
      <c r="K102" s="9"/>
      <c r="L102" s="9">
        <f t="shared" si="26"/>
        <v>1.4999999999999999E-2</v>
      </c>
      <c r="M102" s="10" t="s">
        <v>9</v>
      </c>
      <c r="N102" s="10">
        <f t="shared" si="27"/>
        <v>1100</v>
      </c>
      <c r="O102" s="10" t="s">
        <v>10</v>
      </c>
      <c r="P102" s="11">
        <f t="shared" si="28"/>
        <v>16.5</v>
      </c>
      <c r="Q102" s="12"/>
      <c r="R102" s="13">
        <f>F102*S113</f>
        <v>0.42</v>
      </c>
      <c r="S102" s="27"/>
      <c r="T102" s="9"/>
    </row>
    <row r="103" spans="1:24" x14ac:dyDescent="0.2">
      <c r="A103" s="16" t="s">
        <v>71</v>
      </c>
      <c r="B103" s="9">
        <v>0.18</v>
      </c>
      <c r="C103" s="10" t="s">
        <v>9</v>
      </c>
      <c r="D103" s="10">
        <f>D102</f>
        <v>28</v>
      </c>
      <c r="E103" s="10" t="s">
        <v>10</v>
      </c>
      <c r="F103" s="9">
        <f t="shared" si="24"/>
        <v>5.04</v>
      </c>
      <c r="G103" s="10" t="s">
        <v>9</v>
      </c>
      <c r="H103" s="10">
        <f>W37</f>
        <v>250</v>
      </c>
      <c r="I103" s="10" t="s">
        <v>10</v>
      </c>
      <c r="J103" s="11">
        <f t="shared" si="25"/>
        <v>1260</v>
      </c>
      <c r="K103" s="9"/>
      <c r="L103" s="9">
        <f t="shared" si="26"/>
        <v>0.18</v>
      </c>
      <c r="M103" s="10" t="s">
        <v>9</v>
      </c>
      <c r="N103" s="10">
        <f t="shared" si="27"/>
        <v>250</v>
      </c>
      <c r="O103" s="10" t="s">
        <v>10</v>
      </c>
      <c r="P103" s="11">
        <f t="shared" si="28"/>
        <v>45</v>
      </c>
      <c r="Q103" s="12"/>
      <c r="R103" s="13">
        <f>F103*S113</f>
        <v>5.04</v>
      </c>
      <c r="S103" s="27"/>
      <c r="T103" s="9"/>
    </row>
    <row r="104" spans="1:24" x14ac:dyDescent="0.2">
      <c r="A104" s="16" t="s">
        <v>28</v>
      </c>
      <c r="B104" s="9">
        <v>0.01</v>
      </c>
      <c r="C104" s="10" t="s">
        <v>9</v>
      </c>
      <c r="D104" s="10">
        <f t="shared" si="29"/>
        <v>28</v>
      </c>
      <c r="E104" s="10" t="s">
        <v>10</v>
      </c>
      <c r="F104" s="9">
        <f t="shared" si="24"/>
        <v>0.28000000000000003</v>
      </c>
      <c r="G104" s="10" t="s">
        <v>9</v>
      </c>
      <c r="H104" s="10">
        <v>2300</v>
      </c>
      <c r="I104" s="10" t="s">
        <v>10</v>
      </c>
      <c r="J104" s="11">
        <f t="shared" si="25"/>
        <v>644.00000000000011</v>
      </c>
      <c r="K104" s="9"/>
      <c r="L104" s="9">
        <f t="shared" si="26"/>
        <v>0.01</v>
      </c>
      <c r="M104" s="10" t="s">
        <v>9</v>
      </c>
      <c r="N104" s="10">
        <f t="shared" si="27"/>
        <v>2300</v>
      </c>
      <c r="O104" s="10" t="s">
        <v>10</v>
      </c>
      <c r="P104" s="11">
        <f t="shared" si="28"/>
        <v>23</v>
      </c>
      <c r="Q104" s="12"/>
      <c r="R104" s="13">
        <f>F104*S113</f>
        <v>0.28000000000000003</v>
      </c>
      <c r="S104" s="27"/>
      <c r="T104" s="9"/>
    </row>
    <row r="105" spans="1:24" x14ac:dyDescent="0.2">
      <c r="A105" s="16" t="s">
        <v>24</v>
      </c>
      <c r="B105" s="9">
        <v>7.4999999999999997E-2</v>
      </c>
      <c r="C105" s="10" t="s">
        <v>9</v>
      </c>
      <c r="D105" s="10">
        <f t="shared" si="29"/>
        <v>28</v>
      </c>
      <c r="E105" s="10" t="s">
        <v>10</v>
      </c>
      <c r="F105" s="9">
        <f t="shared" si="24"/>
        <v>2.1</v>
      </c>
      <c r="G105" s="10" t="s">
        <v>9</v>
      </c>
      <c r="H105" s="10">
        <v>650</v>
      </c>
      <c r="I105" s="10" t="s">
        <v>10</v>
      </c>
      <c r="J105" s="11">
        <f t="shared" si="25"/>
        <v>1365</v>
      </c>
      <c r="K105" s="9"/>
      <c r="L105" s="9">
        <f t="shared" si="26"/>
        <v>7.4999999999999997E-2</v>
      </c>
      <c r="M105" s="10" t="s">
        <v>9</v>
      </c>
      <c r="N105" s="10">
        <f t="shared" si="27"/>
        <v>650</v>
      </c>
      <c r="O105" s="10" t="s">
        <v>10</v>
      </c>
      <c r="P105" s="11">
        <f t="shared" si="28"/>
        <v>48.75</v>
      </c>
      <c r="Q105" s="12"/>
      <c r="R105" s="13">
        <f>F105*S113</f>
        <v>2.1</v>
      </c>
      <c r="S105" s="27"/>
      <c r="T105" s="9"/>
    </row>
    <row r="106" spans="1:24" x14ac:dyDescent="0.2">
      <c r="A106" s="16" t="s">
        <v>18</v>
      </c>
      <c r="B106" s="9">
        <v>1E-3</v>
      </c>
      <c r="C106" s="10" t="s">
        <v>9</v>
      </c>
      <c r="D106" s="10">
        <f t="shared" si="29"/>
        <v>28</v>
      </c>
      <c r="E106" s="10" t="s">
        <v>10</v>
      </c>
      <c r="F106" s="9">
        <f t="shared" si="24"/>
        <v>2.8000000000000001E-2</v>
      </c>
      <c r="G106" s="10" t="s">
        <v>9</v>
      </c>
      <c r="H106" s="10">
        <v>70</v>
      </c>
      <c r="I106" s="10" t="s">
        <v>10</v>
      </c>
      <c r="J106" s="11">
        <f t="shared" si="25"/>
        <v>1.96</v>
      </c>
      <c r="K106" s="9"/>
      <c r="L106" s="9">
        <f t="shared" si="26"/>
        <v>1E-3</v>
      </c>
      <c r="M106" s="10" t="s">
        <v>9</v>
      </c>
      <c r="N106" s="10">
        <f t="shared" si="27"/>
        <v>70</v>
      </c>
      <c r="O106" s="10" t="s">
        <v>10</v>
      </c>
      <c r="P106" s="11">
        <f t="shared" si="28"/>
        <v>7.0000000000000007E-2</v>
      </c>
      <c r="Q106" s="12"/>
      <c r="R106" s="13">
        <f>F106*S113</f>
        <v>2.8000000000000001E-2</v>
      </c>
      <c r="S106" s="27"/>
      <c r="T106" s="9"/>
    </row>
    <row r="107" spans="1:24" x14ac:dyDescent="0.2">
      <c r="A107" s="16" t="s">
        <v>72</v>
      </c>
      <c r="B107" s="9">
        <v>0.02</v>
      </c>
      <c r="C107" s="10" t="s">
        <v>9</v>
      </c>
      <c r="D107" s="10">
        <f t="shared" si="29"/>
        <v>28</v>
      </c>
      <c r="E107" s="10" t="s">
        <v>10</v>
      </c>
      <c r="F107" s="9">
        <f t="shared" si="24"/>
        <v>0.56000000000000005</v>
      </c>
      <c r="G107" s="10" t="s">
        <v>9</v>
      </c>
      <c r="H107" s="10">
        <v>800</v>
      </c>
      <c r="I107" s="10" t="s">
        <v>10</v>
      </c>
      <c r="J107" s="11">
        <f t="shared" si="25"/>
        <v>448.00000000000006</v>
      </c>
      <c r="K107" s="9"/>
      <c r="L107" s="9">
        <f t="shared" si="26"/>
        <v>0.02</v>
      </c>
      <c r="M107" s="10" t="s">
        <v>9</v>
      </c>
      <c r="N107" s="10">
        <f t="shared" si="27"/>
        <v>800</v>
      </c>
      <c r="O107" s="10" t="s">
        <v>10</v>
      </c>
      <c r="P107" s="11">
        <f t="shared" si="28"/>
        <v>16</v>
      </c>
      <c r="Q107" s="12"/>
      <c r="R107" s="13">
        <f>F107*S113</f>
        <v>0.56000000000000005</v>
      </c>
      <c r="S107" s="27"/>
      <c r="T107" s="9"/>
    </row>
    <row r="108" spans="1:24" x14ac:dyDescent="0.2">
      <c r="A108" s="16" t="s">
        <v>73</v>
      </c>
      <c r="B108" s="9">
        <v>1.9449999999999999E-2</v>
      </c>
      <c r="C108" s="10" t="s">
        <v>9</v>
      </c>
      <c r="D108" s="10">
        <f t="shared" si="29"/>
        <v>28</v>
      </c>
      <c r="E108" s="10" t="s">
        <v>10</v>
      </c>
      <c r="F108" s="9">
        <f t="shared" si="24"/>
        <v>0.54459999999999997</v>
      </c>
      <c r="G108" s="10" t="s">
        <v>9</v>
      </c>
      <c r="H108" s="10">
        <v>480</v>
      </c>
      <c r="I108" s="10" t="s">
        <v>10</v>
      </c>
      <c r="J108" s="11">
        <f t="shared" si="25"/>
        <v>261.40800000000002</v>
      </c>
      <c r="K108" s="9"/>
      <c r="L108" s="9">
        <f t="shared" si="26"/>
        <v>1.9449999999999999E-2</v>
      </c>
      <c r="M108" s="10" t="s">
        <v>9</v>
      </c>
      <c r="N108" s="10">
        <f t="shared" si="27"/>
        <v>480</v>
      </c>
      <c r="O108" s="10" t="s">
        <v>10</v>
      </c>
      <c r="P108" s="11">
        <f t="shared" si="28"/>
        <v>9.3359999999999985</v>
      </c>
      <c r="Q108" s="12"/>
      <c r="R108" s="13">
        <f>F108*S113</f>
        <v>0.54459999999999997</v>
      </c>
      <c r="S108" s="27"/>
      <c r="T108" s="9"/>
    </row>
    <row r="109" spans="1:24" x14ac:dyDescent="0.2">
      <c r="A109" s="16" t="s">
        <v>74</v>
      </c>
      <c r="B109" s="9">
        <v>3.5000000000000003E-2</v>
      </c>
      <c r="C109" s="10" t="s">
        <v>9</v>
      </c>
      <c r="D109" s="10">
        <f t="shared" si="29"/>
        <v>28</v>
      </c>
      <c r="E109" s="10" t="s">
        <v>10</v>
      </c>
      <c r="F109" s="9">
        <f t="shared" si="24"/>
        <v>0.98000000000000009</v>
      </c>
      <c r="G109" s="10" t="s">
        <v>9</v>
      </c>
      <c r="H109" s="10">
        <v>260</v>
      </c>
      <c r="I109" s="10" t="s">
        <v>10</v>
      </c>
      <c r="J109" s="11">
        <f t="shared" si="25"/>
        <v>254.8</v>
      </c>
      <c r="K109" s="9"/>
      <c r="L109" s="9">
        <f t="shared" si="26"/>
        <v>3.5000000000000003E-2</v>
      </c>
      <c r="M109" s="10" t="s">
        <v>9</v>
      </c>
      <c r="N109" s="10">
        <f t="shared" si="27"/>
        <v>260</v>
      </c>
      <c r="O109" s="10" t="s">
        <v>10</v>
      </c>
      <c r="P109" s="11">
        <f t="shared" si="28"/>
        <v>9.1000000000000014</v>
      </c>
      <c r="Q109" s="12"/>
      <c r="R109" s="13"/>
      <c r="S109" s="27"/>
      <c r="T109" s="9"/>
    </row>
    <row r="110" spans="1:24" x14ac:dyDescent="0.2">
      <c r="A110" s="16" t="s">
        <v>75</v>
      </c>
      <c r="B110" s="9">
        <v>0.01</v>
      </c>
      <c r="C110" s="10" t="s">
        <v>9</v>
      </c>
      <c r="D110" s="10">
        <f t="shared" si="29"/>
        <v>28</v>
      </c>
      <c r="E110" s="10" t="s">
        <v>10</v>
      </c>
      <c r="F110" s="9">
        <f t="shared" si="24"/>
        <v>0.28000000000000003</v>
      </c>
      <c r="G110" s="10" t="s">
        <v>9</v>
      </c>
      <c r="H110" s="10">
        <v>1100</v>
      </c>
      <c r="I110" s="10" t="s">
        <v>10</v>
      </c>
      <c r="J110" s="11">
        <f t="shared" si="25"/>
        <v>308.00000000000006</v>
      </c>
      <c r="K110" s="9"/>
      <c r="L110" s="9">
        <f t="shared" si="26"/>
        <v>0.01</v>
      </c>
      <c r="M110" s="10" t="s">
        <v>9</v>
      </c>
      <c r="N110" s="10">
        <f t="shared" si="27"/>
        <v>1100</v>
      </c>
      <c r="O110" s="10" t="s">
        <v>10</v>
      </c>
      <c r="P110" s="11">
        <f t="shared" si="28"/>
        <v>11</v>
      </c>
      <c r="Q110" s="12"/>
      <c r="R110" s="13"/>
      <c r="S110" s="27"/>
      <c r="T110" s="9"/>
    </row>
    <row r="111" spans="1:24" x14ac:dyDescent="0.2">
      <c r="A111" s="16" t="s">
        <v>76</v>
      </c>
      <c r="B111" s="9">
        <v>2E-3</v>
      </c>
      <c r="C111" s="10" t="s">
        <v>9</v>
      </c>
      <c r="D111" s="10">
        <f t="shared" si="29"/>
        <v>28</v>
      </c>
      <c r="E111" s="10" t="s">
        <v>10</v>
      </c>
      <c r="F111" s="9">
        <f t="shared" si="24"/>
        <v>5.6000000000000001E-2</v>
      </c>
      <c r="G111" s="10" t="s">
        <v>9</v>
      </c>
      <c r="H111" s="10">
        <v>70</v>
      </c>
      <c r="I111" s="10" t="s">
        <v>10</v>
      </c>
      <c r="J111" s="11">
        <f t="shared" si="25"/>
        <v>3.92</v>
      </c>
      <c r="K111" s="9"/>
      <c r="L111" s="9">
        <f t="shared" si="26"/>
        <v>2E-3</v>
      </c>
      <c r="M111" s="10" t="s">
        <v>9</v>
      </c>
      <c r="N111" s="10">
        <f t="shared" si="27"/>
        <v>70</v>
      </c>
      <c r="O111" s="10" t="s">
        <v>10</v>
      </c>
      <c r="P111" s="11">
        <f t="shared" si="28"/>
        <v>0.14000000000000001</v>
      </c>
      <c r="Q111" s="12"/>
      <c r="R111" s="13"/>
      <c r="S111" s="27"/>
      <c r="T111" s="9"/>
    </row>
    <row r="112" spans="1:24" x14ac:dyDescent="0.2">
      <c r="A112" s="16" t="s">
        <v>22</v>
      </c>
      <c r="B112" s="9">
        <v>0.04</v>
      </c>
      <c r="C112" s="10" t="s">
        <v>9</v>
      </c>
      <c r="D112" s="10">
        <f>D108</f>
        <v>28</v>
      </c>
      <c r="E112" s="10" t="s">
        <v>10</v>
      </c>
      <c r="F112" s="9">
        <f t="shared" si="24"/>
        <v>1.1200000000000001</v>
      </c>
      <c r="G112" s="10" t="s">
        <v>9</v>
      </c>
      <c r="H112" s="10">
        <v>200</v>
      </c>
      <c r="I112" s="10" t="s">
        <v>10</v>
      </c>
      <c r="J112" s="11">
        <f t="shared" si="25"/>
        <v>224.00000000000003</v>
      </c>
      <c r="K112" s="9"/>
      <c r="L112" s="9">
        <f t="shared" si="26"/>
        <v>0.04</v>
      </c>
      <c r="M112" s="10" t="s">
        <v>9</v>
      </c>
      <c r="N112" s="10">
        <f t="shared" si="27"/>
        <v>200</v>
      </c>
      <c r="O112" s="10" t="s">
        <v>10</v>
      </c>
      <c r="P112" s="11">
        <f t="shared" si="28"/>
        <v>8</v>
      </c>
      <c r="Q112" s="12"/>
      <c r="R112" s="13">
        <f>F112*S113</f>
        <v>1.1200000000000001</v>
      </c>
      <c r="S112" s="27"/>
      <c r="T112" s="9"/>
    </row>
    <row r="113" spans="1:20" x14ac:dyDescent="0.2">
      <c r="A113" s="12"/>
      <c r="B113" s="9"/>
      <c r="C113" s="10"/>
      <c r="D113" s="10"/>
      <c r="E113" s="10"/>
      <c r="F113" s="9"/>
      <c r="G113" s="10"/>
      <c r="H113" s="10"/>
      <c r="I113" s="10"/>
      <c r="J113" s="11">
        <f>SUM(J97:J112)</f>
        <v>13996.247999999998</v>
      </c>
      <c r="K113" s="9"/>
      <c r="L113" s="9"/>
      <c r="M113" s="10"/>
      <c r="N113" s="10"/>
      <c r="O113" s="10"/>
      <c r="P113" s="11">
        <f>SUM(P97:P112)</f>
        <v>499.86600000000004</v>
      </c>
      <c r="Q113" s="12"/>
      <c r="R113" s="28">
        <f>J113*S113</f>
        <v>13996.247999999998</v>
      </c>
      <c r="S113" s="10">
        <v>1</v>
      </c>
      <c r="T113" s="9">
        <f>J113-448</f>
        <v>13548.247999999998</v>
      </c>
    </row>
    <row r="114" spans="1:20" x14ac:dyDescent="0.2">
      <c r="A114" s="12"/>
      <c r="B114" s="9"/>
      <c r="C114" s="10"/>
      <c r="D114" s="10"/>
      <c r="E114" s="10"/>
      <c r="F114" s="9"/>
      <c r="G114" s="10"/>
      <c r="H114" s="10"/>
      <c r="I114" s="10"/>
      <c r="J114" s="11"/>
      <c r="K114" s="9"/>
      <c r="L114" s="9"/>
      <c r="M114" s="10"/>
      <c r="N114" s="10"/>
      <c r="O114" s="10"/>
      <c r="P114" s="11"/>
      <c r="Q114" s="12"/>
      <c r="R114" s="28"/>
      <c r="S114" s="10"/>
      <c r="T114" s="9"/>
    </row>
    <row r="115" spans="1:20" x14ac:dyDescent="0.2">
      <c r="A115" s="12"/>
      <c r="B115" s="9"/>
      <c r="C115" s="10"/>
      <c r="D115" s="10"/>
      <c r="E115" s="10"/>
      <c r="F115" s="9"/>
      <c r="G115" s="10"/>
      <c r="H115" s="10"/>
      <c r="I115" s="10"/>
      <c r="J115" s="11"/>
      <c r="K115" s="9"/>
      <c r="L115" s="9"/>
      <c r="M115" s="10"/>
      <c r="N115" s="10"/>
      <c r="O115" s="10"/>
      <c r="P115" s="11"/>
      <c r="Q115" s="12"/>
      <c r="R115" s="28"/>
      <c r="S115" s="10"/>
      <c r="T115" s="9"/>
    </row>
    <row r="116" spans="1:20" x14ac:dyDescent="0.2">
      <c r="A116" s="12" t="s">
        <v>44</v>
      </c>
      <c r="B116" s="9"/>
      <c r="C116" s="10"/>
      <c r="D116" s="10"/>
      <c r="E116" s="10"/>
      <c r="F116" s="9"/>
      <c r="G116" s="10"/>
      <c r="H116" s="10"/>
      <c r="I116" s="10"/>
      <c r="J116" s="11"/>
      <c r="K116" s="9"/>
      <c r="L116" s="9"/>
      <c r="M116" s="10"/>
      <c r="N116" s="10"/>
      <c r="O116" s="10"/>
      <c r="P116" s="11"/>
      <c r="Q116" s="12"/>
      <c r="R116" s="28"/>
      <c r="S116" s="10"/>
      <c r="T116" s="9"/>
    </row>
    <row r="117" spans="1:20" x14ac:dyDescent="0.2">
      <c r="A117" s="12"/>
      <c r="B117" s="9"/>
      <c r="C117" s="10"/>
      <c r="D117" s="10"/>
      <c r="E117" s="10"/>
      <c r="F117" s="9"/>
      <c r="G117" s="10"/>
      <c r="H117" s="10"/>
      <c r="I117" s="10"/>
      <c r="J117" s="11"/>
      <c r="K117" s="9"/>
      <c r="L117" s="9"/>
      <c r="M117" s="10"/>
      <c r="N117" s="10"/>
      <c r="O117" s="10"/>
      <c r="P117" s="11"/>
      <c r="Q117" s="12"/>
      <c r="R117" s="28"/>
      <c r="S117" s="10"/>
      <c r="T117" s="9"/>
    </row>
    <row r="118" spans="1:20" x14ac:dyDescent="0.2">
      <c r="A118" s="12"/>
      <c r="B118" s="9"/>
      <c r="C118" s="10"/>
      <c r="D118" s="10"/>
      <c r="E118" s="10"/>
      <c r="F118" s="9"/>
      <c r="G118" s="10"/>
      <c r="H118" s="10"/>
      <c r="I118" s="10"/>
      <c r="J118" s="11"/>
      <c r="K118" s="9"/>
      <c r="L118" s="9"/>
      <c r="M118" s="10"/>
      <c r="N118" s="10"/>
      <c r="O118" s="10"/>
      <c r="P118" s="20" t="str">
        <f>P1</f>
        <v>Бекітемін</v>
      </c>
      <c r="Q118" s="12"/>
      <c r="R118" s="28"/>
      <c r="S118" s="10"/>
      <c r="T118" s="9"/>
    </row>
    <row r="119" spans="1:20" x14ac:dyDescent="0.2">
      <c r="A119" s="12"/>
      <c r="B119" s="9"/>
      <c r="C119" s="10"/>
      <c r="D119" s="10"/>
      <c r="E119" s="10"/>
      <c r="F119" s="9"/>
      <c r="G119" s="10"/>
      <c r="H119" s="10"/>
      <c r="I119" s="10"/>
      <c r="J119" s="11"/>
      <c r="K119" s="9"/>
      <c r="L119" s="9"/>
      <c r="M119" s="10"/>
      <c r="N119" s="10"/>
      <c r="O119" s="10"/>
      <c r="P119" s="20" t="str">
        <f>P2</f>
        <v>№ 135 НМ директоры</v>
      </c>
      <c r="Q119" s="12"/>
      <c r="R119" s="28"/>
      <c r="S119" s="10"/>
      <c r="T119" s="9"/>
    </row>
    <row r="120" spans="1:20" x14ac:dyDescent="0.2">
      <c r="A120" s="12"/>
      <c r="B120" s="9"/>
      <c r="C120" s="10"/>
      <c r="D120" s="10"/>
      <c r="E120" s="10"/>
      <c r="F120" s="9"/>
      <c r="G120" s="10"/>
      <c r="H120" s="10"/>
      <c r="I120" s="10"/>
      <c r="J120" s="11"/>
      <c r="K120" s="9"/>
      <c r="L120" s="9"/>
      <c r="M120" s="10"/>
      <c r="N120" s="10"/>
      <c r="O120" s="10"/>
      <c r="P120" s="20" t="str">
        <f>P3</f>
        <v>Сайманов Б.</v>
      </c>
      <c r="Q120" s="12"/>
      <c r="R120" s="28"/>
      <c r="S120" s="10"/>
      <c r="T120" s="9"/>
    </row>
    <row r="121" spans="1:20" x14ac:dyDescent="0.2">
      <c r="A121" s="12"/>
      <c r="B121" s="9"/>
      <c r="C121" s="10"/>
      <c r="D121" s="10"/>
      <c r="E121" s="10"/>
      <c r="F121" s="9"/>
      <c r="G121" s="10"/>
      <c r="H121" s="10"/>
      <c r="I121" s="10"/>
      <c r="J121" s="11"/>
      <c r="K121" s="9"/>
      <c r="L121" s="9"/>
      <c r="M121" s="10"/>
      <c r="N121" s="10"/>
      <c r="O121" s="10"/>
      <c r="P121" s="11"/>
      <c r="Q121" s="12"/>
      <c r="R121" s="28"/>
      <c r="S121" s="10"/>
      <c r="T121" s="9"/>
    </row>
    <row r="122" spans="1:20" x14ac:dyDescent="0.2">
      <c r="A122" s="12"/>
      <c r="B122" s="9"/>
      <c r="C122" s="10"/>
      <c r="D122" s="10"/>
      <c r="E122" s="10"/>
      <c r="F122" s="9"/>
      <c r="G122" s="10">
        <v>12</v>
      </c>
      <c r="H122" s="21" t="str">
        <f>H5</f>
        <v>кантар    2024</v>
      </c>
      <c r="I122" s="10"/>
      <c r="J122" s="11"/>
      <c r="K122" s="9"/>
      <c r="L122" s="9"/>
      <c r="M122" s="10"/>
      <c r="N122" s="10"/>
      <c r="O122" s="10"/>
      <c r="P122" s="11"/>
      <c r="Q122" s="12"/>
      <c r="R122" s="28"/>
      <c r="S122" s="10"/>
      <c r="T122" s="9"/>
    </row>
    <row r="123" spans="1:20" x14ac:dyDescent="0.2">
      <c r="A123" s="12"/>
      <c r="B123" s="9"/>
      <c r="C123" s="10"/>
      <c r="D123" s="10"/>
      <c r="E123" s="10"/>
      <c r="F123" s="9"/>
      <c r="G123" s="10"/>
      <c r="H123" s="10"/>
      <c r="I123" s="10"/>
      <c r="J123" s="11"/>
      <c r="K123" s="9"/>
      <c r="L123" s="9"/>
      <c r="M123" s="10"/>
      <c r="N123" s="10"/>
      <c r="O123" s="10"/>
      <c r="P123" s="11"/>
      <c r="Q123" s="12"/>
      <c r="R123" s="28"/>
      <c r="S123" s="10"/>
      <c r="T123" s="9"/>
    </row>
    <row r="124" spans="1:20" x14ac:dyDescent="0.2">
      <c r="A124" s="12" t="s">
        <v>77</v>
      </c>
      <c r="B124" s="9"/>
      <c r="C124" s="10"/>
      <c r="D124" s="10"/>
      <c r="E124" s="10"/>
      <c r="F124" s="9"/>
      <c r="G124" s="10"/>
      <c r="H124" s="10"/>
      <c r="I124" s="10"/>
      <c r="J124" s="11"/>
      <c r="K124" s="9"/>
      <c r="L124" s="9"/>
      <c r="M124" s="10"/>
      <c r="N124" s="10"/>
      <c r="O124" s="10"/>
      <c r="P124" s="11"/>
      <c r="Q124" s="12"/>
      <c r="R124" s="13"/>
      <c r="S124" s="10"/>
      <c r="T124" s="9"/>
    </row>
    <row r="125" spans="1:20" x14ac:dyDescent="0.2">
      <c r="A125" s="16" t="s">
        <v>78</v>
      </c>
      <c r="B125" s="9">
        <v>0.08</v>
      </c>
      <c r="C125" s="10" t="s">
        <v>9</v>
      </c>
      <c r="D125" s="10">
        <f>D8</f>
        <v>28</v>
      </c>
      <c r="E125" s="10" t="s">
        <v>10</v>
      </c>
      <c r="F125" s="9">
        <f t="shared" ref="F125:F137" si="30">B125*D125</f>
        <v>2.2400000000000002</v>
      </c>
      <c r="G125" s="10" t="s">
        <v>9</v>
      </c>
      <c r="H125" s="10">
        <f>W37</f>
        <v>250</v>
      </c>
      <c r="I125" s="10" t="s">
        <v>10</v>
      </c>
      <c r="J125" s="11">
        <f t="shared" ref="J125:J137" si="31">F125*H125</f>
        <v>560</v>
      </c>
      <c r="K125" s="9"/>
      <c r="L125" s="9">
        <f t="shared" ref="L125:L137" si="32">B125</f>
        <v>0.08</v>
      </c>
      <c r="M125" s="10" t="s">
        <v>9</v>
      </c>
      <c r="N125" s="10">
        <f t="shared" ref="N125:N137" si="33">H125</f>
        <v>250</v>
      </c>
      <c r="O125" s="10" t="s">
        <v>10</v>
      </c>
      <c r="P125" s="11">
        <f t="shared" ref="P125:P137" si="34">L125*N125</f>
        <v>20</v>
      </c>
      <c r="Q125" s="12"/>
      <c r="R125" s="13">
        <f>F125*S138</f>
        <v>2.2400000000000002</v>
      </c>
      <c r="S125" s="10"/>
      <c r="T125" s="9"/>
    </row>
    <row r="126" spans="1:20" x14ac:dyDescent="0.2">
      <c r="A126" s="16" t="s">
        <v>79</v>
      </c>
      <c r="B126" s="9">
        <v>2.5000000000000001E-2</v>
      </c>
      <c r="C126" s="10" t="s">
        <v>9</v>
      </c>
      <c r="D126" s="10">
        <f>D125</f>
        <v>28</v>
      </c>
      <c r="E126" s="10" t="s">
        <v>10</v>
      </c>
      <c r="F126" s="9">
        <f t="shared" si="30"/>
        <v>0.70000000000000007</v>
      </c>
      <c r="G126" s="10" t="s">
        <v>9</v>
      </c>
      <c r="H126" s="10">
        <f>W39</f>
        <v>650</v>
      </c>
      <c r="I126" s="10" t="s">
        <v>10</v>
      </c>
      <c r="J126" s="11">
        <f t="shared" si="31"/>
        <v>455.00000000000006</v>
      </c>
      <c r="K126" s="9"/>
      <c r="L126" s="9">
        <f t="shared" si="32"/>
        <v>2.5000000000000001E-2</v>
      </c>
      <c r="M126" s="10" t="s">
        <v>9</v>
      </c>
      <c r="N126" s="10">
        <f t="shared" si="33"/>
        <v>650</v>
      </c>
      <c r="O126" s="10" t="s">
        <v>10</v>
      </c>
      <c r="P126" s="11">
        <f t="shared" si="34"/>
        <v>16.25</v>
      </c>
      <c r="Q126" s="12"/>
      <c r="R126" s="13">
        <f>F126*S138</f>
        <v>0.70000000000000007</v>
      </c>
      <c r="S126" s="10"/>
      <c r="T126" s="9"/>
    </row>
    <row r="127" spans="1:20" x14ac:dyDescent="0.2">
      <c r="A127" s="16" t="s">
        <v>26</v>
      </c>
      <c r="B127" s="9">
        <v>0.03</v>
      </c>
      <c r="C127" s="10" t="s">
        <v>9</v>
      </c>
      <c r="D127" s="10">
        <f t="shared" ref="D127:D132" si="35">D126</f>
        <v>28</v>
      </c>
      <c r="E127" s="10" t="s">
        <v>10</v>
      </c>
      <c r="F127" s="9">
        <f t="shared" si="30"/>
        <v>0.84</v>
      </c>
      <c r="G127" s="10" t="s">
        <v>9</v>
      </c>
      <c r="H127" s="10">
        <v>250</v>
      </c>
      <c r="I127" s="10" t="s">
        <v>10</v>
      </c>
      <c r="J127" s="11">
        <f t="shared" si="31"/>
        <v>210</v>
      </c>
      <c r="K127" s="9"/>
      <c r="L127" s="9">
        <f t="shared" si="32"/>
        <v>0.03</v>
      </c>
      <c r="M127" s="10" t="s">
        <v>9</v>
      </c>
      <c r="N127" s="10">
        <f t="shared" si="33"/>
        <v>250</v>
      </c>
      <c r="O127" s="10" t="s">
        <v>10</v>
      </c>
      <c r="P127" s="11">
        <f t="shared" si="34"/>
        <v>7.5</v>
      </c>
      <c r="Q127" s="12"/>
      <c r="R127" s="13">
        <f>F127*S138</f>
        <v>0.84</v>
      </c>
      <c r="S127" s="10"/>
      <c r="T127" s="9"/>
    </row>
    <row r="128" spans="1:20" x14ac:dyDescent="0.2">
      <c r="A128" s="16" t="s">
        <v>12</v>
      </c>
      <c r="B128" s="9">
        <v>2.8000000000000001E-2</v>
      </c>
      <c r="C128" s="10" t="s">
        <v>9</v>
      </c>
      <c r="D128" s="10">
        <f t="shared" si="35"/>
        <v>28</v>
      </c>
      <c r="E128" s="10" t="s">
        <v>10</v>
      </c>
      <c r="F128" s="9">
        <f t="shared" si="30"/>
        <v>0.78400000000000003</v>
      </c>
      <c r="G128" s="10" t="s">
        <v>9</v>
      </c>
      <c r="H128" s="10">
        <f>W18</f>
        <v>230</v>
      </c>
      <c r="I128" s="10" t="s">
        <v>10</v>
      </c>
      <c r="J128" s="11">
        <f t="shared" si="31"/>
        <v>180.32</v>
      </c>
      <c r="K128" s="9"/>
      <c r="L128" s="9">
        <f t="shared" si="32"/>
        <v>2.8000000000000001E-2</v>
      </c>
      <c r="M128" s="10" t="s">
        <v>9</v>
      </c>
      <c r="N128" s="10">
        <f t="shared" si="33"/>
        <v>230</v>
      </c>
      <c r="O128" s="10" t="s">
        <v>10</v>
      </c>
      <c r="P128" s="11">
        <f t="shared" si="34"/>
        <v>6.44</v>
      </c>
      <c r="Q128" s="12"/>
      <c r="R128" s="13">
        <f>F128*S138</f>
        <v>0.78400000000000003</v>
      </c>
      <c r="S128" s="10"/>
      <c r="T128" s="9"/>
    </row>
    <row r="129" spans="1:20" x14ac:dyDescent="0.2">
      <c r="A129" s="16" t="s">
        <v>28</v>
      </c>
      <c r="B129" s="9">
        <v>9.9409000000000008E-3</v>
      </c>
      <c r="C129" s="10" t="s">
        <v>9</v>
      </c>
      <c r="D129" s="10">
        <f t="shared" si="35"/>
        <v>28</v>
      </c>
      <c r="E129" s="10" t="s">
        <v>10</v>
      </c>
      <c r="F129" s="9">
        <f t="shared" si="30"/>
        <v>0.27834520000000001</v>
      </c>
      <c r="G129" s="10" t="s">
        <v>9</v>
      </c>
      <c r="H129" s="10">
        <v>2300</v>
      </c>
      <c r="I129" s="10" t="s">
        <v>10</v>
      </c>
      <c r="J129" s="11">
        <f t="shared" si="31"/>
        <v>640.19396000000006</v>
      </c>
      <c r="K129" s="9"/>
      <c r="L129" s="9">
        <f t="shared" si="32"/>
        <v>9.9409000000000008E-3</v>
      </c>
      <c r="M129" s="10" t="s">
        <v>9</v>
      </c>
      <c r="N129" s="10">
        <f t="shared" si="33"/>
        <v>2300</v>
      </c>
      <c r="O129" s="10" t="s">
        <v>10</v>
      </c>
      <c r="P129" s="11">
        <f t="shared" si="34"/>
        <v>22.864070000000002</v>
      </c>
      <c r="Q129" s="12"/>
      <c r="R129" s="13">
        <f>F129*S138</f>
        <v>0.27834520000000001</v>
      </c>
      <c r="S129" s="10"/>
      <c r="T129" s="9"/>
    </row>
    <row r="130" spans="1:20" x14ac:dyDescent="0.2">
      <c r="A130" s="16" t="s">
        <v>80</v>
      </c>
      <c r="B130" s="9">
        <v>0.08</v>
      </c>
      <c r="C130" s="10" t="s">
        <v>9</v>
      </c>
      <c r="D130" s="10">
        <f t="shared" si="35"/>
        <v>28</v>
      </c>
      <c r="E130" s="10" t="s">
        <v>10</v>
      </c>
      <c r="F130" s="9">
        <f t="shared" si="30"/>
        <v>2.2400000000000002</v>
      </c>
      <c r="G130" s="10" t="s">
        <v>9</v>
      </c>
      <c r="H130" s="10">
        <v>1900</v>
      </c>
      <c r="I130" s="10" t="s">
        <v>10</v>
      </c>
      <c r="J130" s="11">
        <f t="shared" si="31"/>
        <v>4256</v>
      </c>
      <c r="K130" s="9"/>
      <c r="L130" s="9">
        <f t="shared" si="32"/>
        <v>0.08</v>
      </c>
      <c r="M130" s="10" t="s">
        <v>9</v>
      </c>
      <c r="N130" s="10">
        <f t="shared" si="33"/>
        <v>1900</v>
      </c>
      <c r="O130" s="10" t="s">
        <v>10</v>
      </c>
      <c r="P130" s="11">
        <f t="shared" si="34"/>
        <v>152</v>
      </c>
      <c r="Q130" s="12"/>
      <c r="R130" s="13">
        <f>F130*S138</f>
        <v>2.2400000000000002</v>
      </c>
      <c r="S130" s="10"/>
      <c r="T130" s="9"/>
    </row>
    <row r="131" spans="1:20" x14ac:dyDescent="0.2">
      <c r="A131" s="16" t="s">
        <v>81</v>
      </c>
      <c r="B131" s="9">
        <v>2E-3</v>
      </c>
      <c r="C131" s="10" t="s">
        <v>9</v>
      </c>
      <c r="D131" s="10">
        <f t="shared" si="35"/>
        <v>28</v>
      </c>
      <c r="E131" s="10" t="s">
        <v>10</v>
      </c>
      <c r="F131" s="9">
        <f t="shared" si="30"/>
        <v>5.6000000000000001E-2</v>
      </c>
      <c r="G131" s="10" t="s">
        <v>9</v>
      </c>
      <c r="H131" s="10">
        <v>70</v>
      </c>
      <c r="I131" s="10" t="s">
        <v>10</v>
      </c>
      <c r="J131" s="11">
        <f t="shared" si="31"/>
        <v>3.92</v>
      </c>
      <c r="K131" s="9"/>
      <c r="L131" s="9">
        <f t="shared" si="32"/>
        <v>2E-3</v>
      </c>
      <c r="M131" s="10" t="s">
        <v>9</v>
      </c>
      <c r="N131" s="10">
        <f t="shared" si="33"/>
        <v>70</v>
      </c>
      <c r="O131" s="10" t="s">
        <v>10</v>
      </c>
      <c r="P131" s="11">
        <f t="shared" si="34"/>
        <v>0.14000000000000001</v>
      </c>
      <c r="Q131" s="12"/>
      <c r="R131" s="13">
        <f>F131*S138</f>
        <v>5.6000000000000001E-2</v>
      </c>
      <c r="S131" s="10"/>
      <c r="T131" s="9"/>
    </row>
    <row r="132" spans="1:20" x14ac:dyDescent="0.2">
      <c r="A132" s="16" t="s">
        <v>82</v>
      </c>
      <c r="B132" s="9">
        <v>0.02</v>
      </c>
      <c r="C132" s="10" t="s">
        <v>9</v>
      </c>
      <c r="D132" s="10">
        <f t="shared" si="35"/>
        <v>28</v>
      </c>
      <c r="E132" s="10" t="s">
        <v>10</v>
      </c>
      <c r="F132" s="9">
        <f t="shared" si="30"/>
        <v>0.56000000000000005</v>
      </c>
      <c r="G132" s="10" t="s">
        <v>9</v>
      </c>
      <c r="H132" s="10">
        <v>220</v>
      </c>
      <c r="I132" s="10" t="s">
        <v>10</v>
      </c>
      <c r="J132" s="11">
        <f t="shared" si="31"/>
        <v>123.20000000000002</v>
      </c>
      <c r="K132" s="9"/>
      <c r="L132" s="9">
        <f t="shared" si="32"/>
        <v>0.02</v>
      </c>
      <c r="M132" s="10" t="s">
        <v>9</v>
      </c>
      <c r="N132" s="10">
        <f t="shared" si="33"/>
        <v>220</v>
      </c>
      <c r="O132" s="10" t="s">
        <v>10</v>
      </c>
      <c r="P132" s="11">
        <f t="shared" si="34"/>
        <v>4.4000000000000004</v>
      </c>
      <c r="Q132" s="12"/>
      <c r="R132" s="13"/>
      <c r="S132" s="10"/>
      <c r="T132" s="9"/>
    </row>
    <row r="133" spans="1:20" x14ac:dyDescent="0.2">
      <c r="A133" s="16" t="s">
        <v>14</v>
      </c>
      <c r="B133" s="9">
        <v>0.01</v>
      </c>
      <c r="C133" s="10" t="s">
        <v>9</v>
      </c>
      <c r="D133" s="10">
        <f>D131</f>
        <v>28</v>
      </c>
      <c r="E133" s="10" t="s">
        <v>10</v>
      </c>
      <c r="F133" s="9">
        <f t="shared" si="30"/>
        <v>0.28000000000000003</v>
      </c>
      <c r="G133" s="10" t="s">
        <v>9</v>
      </c>
      <c r="H133" s="10">
        <v>1100</v>
      </c>
      <c r="I133" s="10" t="s">
        <v>10</v>
      </c>
      <c r="J133" s="11">
        <f t="shared" si="31"/>
        <v>308.00000000000006</v>
      </c>
      <c r="K133" s="9"/>
      <c r="L133" s="9">
        <f t="shared" si="32"/>
        <v>0.01</v>
      </c>
      <c r="M133" s="10" t="s">
        <v>9</v>
      </c>
      <c r="N133" s="10">
        <f t="shared" si="33"/>
        <v>1100</v>
      </c>
      <c r="O133" s="10" t="s">
        <v>10</v>
      </c>
      <c r="P133" s="11">
        <f t="shared" si="34"/>
        <v>11</v>
      </c>
      <c r="Q133" s="12"/>
      <c r="R133" s="13">
        <f>F133*S138</f>
        <v>0.28000000000000003</v>
      </c>
      <c r="S133" s="10"/>
      <c r="T133" s="9"/>
    </row>
    <row r="134" spans="1:20" x14ac:dyDescent="0.2">
      <c r="A134" s="16" t="s">
        <v>67</v>
      </c>
      <c r="B134" s="9">
        <v>0.185</v>
      </c>
      <c r="C134" s="10" t="s">
        <v>9</v>
      </c>
      <c r="D134" s="10">
        <f>D133</f>
        <v>28</v>
      </c>
      <c r="E134" s="10" t="s">
        <v>10</v>
      </c>
      <c r="F134" s="9">
        <f>B134*D134</f>
        <v>5.18</v>
      </c>
      <c r="G134" s="10" t="s">
        <v>9</v>
      </c>
      <c r="H134" s="10">
        <v>580</v>
      </c>
      <c r="I134" s="10" t="s">
        <v>10</v>
      </c>
      <c r="J134" s="11">
        <f>F134*H134</f>
        <v>3004.3999999999996</v>
      </c>
      <c r="K134" s="9"/>
      <c r="L134" s="9">
        <f>B134</f>
        <v>0.185</v>
      </c>
      <c r="M134" s="10" t="s">
        <v>9</v>
      </c>
      <c r="N134" s="10">
        <f>H134</f>
        <v>580</v>
      </c>
      <c r="O134" s="10" t="s">
        <v>10</v>
      </c>
      <c r="P134" s="11">
        <f>L134*N134</f>
        <v>107.3</v>
      </c>
      <c r="Q134" s="12"/>
      <c r="R134" s="13">
        <f>F134*S138</f>
        <v>5.18</v>
      </c>
      <c r="S134" s="10"/>
      <c r="T134" s="9"/>
    </row>
    <row r="135" spans="1:20" x14ac:dyDescent="0.2">
      <c r="A135" s="16" t="s">
        <v>83</v>
      </c>
      <c r="B135" s="9">
        <v>0.2</v>
      </c>
      <c r="C135" s="10" t="s">
        <v>9</v>
      </c>
      <c r="D135" s="10">
        <f>D134</f>
        <v>28</v>
      </c>
      <c r="E135" s="10" t="s">
        <v>10</v>
      </c>
      <c r="F135" s="9">
        <f t="shared" si="30"/>
        <v>5.6000000000000005</v>
      </c>
      <c r="G135" s="10" t="s">
        <v>9</v>
      </c>
      <c r="H135" s="10">
        <v>550</v>
      </c>
      <c r="I135" s="10" t="s">
        <v>10</v>
      </c>
      <c r="J135" s="11">
        <f t="shared" si="31"/>
        <v>3080.0000000000005</v>
      </c>
      <c r="K135" s="9"/>
      <c r="L135" s="9">
        <f t="shared" si="32"/>
        <v>0.2</v>
      </c>
      <c r="M135" s="10" t="s">
        <v>9</v>
      </c>
      <c r="N135" s="10">
        <f t="shared" si="33"/>
        <v>550</v>
      </c>
      <c r="O135" s="10" t="s">
        <v>10</v>
      </c>
      <c r="P135" s="11">
        <f t="shared" si="34"/>
        <v>110</v>
      </c>
      <c r="Q135" s="12"/>
      <c r="R135" s="13">
        <f>F135*S138</f>
        <v>5.6000000000000005</v>
      </c>
      <c r="S135" s="10"/>
      <c r="T135" s="9"/>
    </row>
    <row r="136" spans="1:20" x14ac:dyDescent="0.2">
      <c r="A136" s="16" t="s">
        <v>66</v>
      </c>
      <c r="B136" s="9">
        <v>0.01</v>
      </c>
      <c r="C136" s="10" t="s">
        <v>9</v>
      </c>
      <c r="D136" s="10">
        <f>D135</f>
        <v>28</v>
      </c>
      <c r="E136" s="10" t="s">
        <v>10</v>
      </c>
      <c r="F136" s="9">
        <f t="shared" si="30"/>
        <v>0.28000000000000003</v>
      </c>
      <c r="G136" s="10" t="s">
        <v>9</v>
      </c>
      <c r="H136" s="10">
        <v>3400</v>
      </c>
      <c r="I136" s="10" t="s">
        <v>10</v>
      </c>
      <c r="J136" s="11">
        <f t="shared" si="31"/>
        <v>952.00000000000011</v>
      </c>
      <c r="K136" s="9"/>
      <c r="L136" s="9">
        <f t="shared" si="32"/>
        <v>0.01</v>
      </c>
      <c r="M136" s="10" t="s">
        <v>9</v>
      </c>
      <c r="N136" s="10">
        <f t="shared" si="33"/>
        <v>3400</v>
      </c>
      <c r="O136" s="10" t="s">
        <v>10</v>
      </c>
      <c r="P136" s="11">
        <f t="shared" si="34"/>
        <v>34</v>
      </c>
      <c r="Q136" s="12"/>
      <c r="R136" s="13"/>
      <c r="S136" s="10"/>
      <c r="T136" s="9"/>
    </row>
    <row r="137" spans="1:20" x14ac:dyDescent="0.2">
      <c r="A137" s="16" t="s">
        <v>22</v>
      </c>
      <c r="B137" s="9">
        <v>0.04</v>
      </c>
      <c r="C137" s="10" t="s">
        <v>9</v>
      </c>
      <c r="D137" s="10">
        <f>D135</f>
        <v>28</v>
      </c>
      <c r="E137" s="10" t="s">
        <v>10</v>
      </c>
      <c r="F137" s="9">
        <f t="shared" si="30"/>
        <v>1.1200000000000001</v>
      </c>
      <c r="G137" s="10" t="s">
        <v>9</v>
      </c>
      <c r="H137" s="10">
        <v>200</v>
      </c>
      <c r="I137" s="10" t="s">
        <v>10</v>
      </c>
      <c r="J137" s="11">
        <f t="shared" si="31"/>
        <v>224.00000000000003</v>
      </c>
      <c r="K137" s="9"/>
      <c r="L137" s="9">
        <f t="shared" si="32"/>
        <v>0.04</v>
      </c>
      <c r="M137" s="10" t="s">
        <v>9</v>
      </c>
      <c r="N137" s="10">
        <f t="shared" si="33"/>
        <v>200</v>
      </c>
      <c r="O137" s="10" t="s">
        <v>10</v>
      </c>
      <c r="P137" s="11">
        <f t="shared" si="34"/>
        <v>8</v>
      </c>
      <c r="Q137" s="12"/>
      <c r="R137" s="13">
        <f>F137*S138</f>
        <v>1.1200000000000001</v>
      </c>
      <c r="S137" s="10"/>
      <c r="T137" s="9"/>
    </row>
    <row r="138" spans="1:20" x14ac:dyDescent="0.2">
      <c r="J138" s="11">
        <f>SUM(J125:J137)</f>
        <v>13997.033960000001</v>
      </c>
      <c r="K138" s="9"/>
      <c r="L138" s="9"/>
      <c r="M138" s="10"/>
      <c r="N138" s="10"/>
      <c r="O138" s="10"/>
      <c r="P138" s="11">
        <f>SUM(P125:P137)</f>
        <v>499.89407</v>
      </c>
      <c r="Q138" s="12"/>
      <c r="R138" s="26">
        <f>J138*S138</f>
        <v>13997.033960000001</v>
      </c>
      <c r="S138" s="10">
        <v>1</v>
      </c>
      <c r="T138" s="9">
        <f>J138-448</f>
        <v>13549.033960000001</v>
      </c>
    </row>
    <row r="140" spans="1:20" x14ac:dyDescent="0.2">
      <c r="A140" s="12" t="s">
        <v>44</v>
      </c>
    </row>
    <row r="142" spans="1:20" x14ac:dyDescent="0.2">
      <c r="A142" s="12"/>
      <c r="B142" s="9"/>
      <c r="C142" s="10"/>
      <c r="D142" s="10"/>
      <c r="E142" s="10"/>
      <c r="F142" s="9"/>
      <c r="G142" s="10"/>
      <c r="H142" s="10"/>
      <c r="I142" s="10"/>
      <c r="J142" s="11"/>
      <c r="K142" s="24"/>
      <c r="L142" s="9"/>
      <c r="M142" s="10"/>
      <c r="N142" s="10"/>
      <c r="O142" s="10"/>
      <c r="P142" s="11"/>
      <c r="Q142" s="12"/>
      <c r="R142" s="10"/>
      <c r="S142" s="10"/>
      <c r="T142" s="9"/>
    </row>
    <row r="143" spans="1:20" x14ac:dyDescent="0.2">
      <c r="A143" s="12"/>
      <c r="B143" s="9"/>
      <c r="C143" s="10"/>
      <c r="D143" s="10"/>
      <c r="E143" s="10"/>
      <c r="F143" s="9"/>
      <c r="G143" s="10"/>
      <c r="H143" s="10"/>
      <c r="I143" s="10"/>
      <c r="J143" s="11"/>
      <c r="K143" s="24"/>
      <c r="L143" s="9"/>
      <c r="M143" s="10"/>
      <c r="N143" s="10"/>
      <c r="O143" s="10"/>
      <c r="P143" s="11"/>
      <c r="Q143" s="12"/>
      <c r="R143" s="10"/>
      <c r="S143" s="10"/>
      <c r="T143" s="9"/>
    </row>
    <row r="144" spans="1:20" x14ac:dyDescent="0.2">
      <c r="A144" s="12"/>
      <c r="B144" s="9"/>
      <c r="C144" s="10"/>
      <c r="D144" s="10"/>
      <c r="E144" s="10"/>
      <c r="F144" s="9"/>
      <c r="G144" s="10"/>
      <c r="H144" s="10"/>
      <c r="I144" s="10"/>
      <c r="J144" s="11"/>
      <c r="K144" s="24"/>
      <c r="L144" s="9"/>
      <c r="M144" s="10"/>
      <c r="N144" s="10"/>
      <c r="O144" s="10"/>
      <c r="P144" s="11"/>
      <c r="Q144" s="12"/>
      <c r="R144" s="10"/>
      <c r="S144" s="10"/>
      <c r="T144" s="9"/>
    </row>
    <row r="145" spans="1:20" x14ac:dyDescent="0.2">
      <c r="A145" s="12"/>
      <c r="B145" s="9"/>
      <c r="C145" s="10"/>
      <c r="D145" s="10"/>
      <c r="E145" s="10"/>
      <c r="F145" s="9"/>
      <c r="G145" s="10"/>
      <c r="H145" s="10"/>
      <c r="I145" s="10"/>
      <c r="J145" s="11"/>
      <c r="K145" s="24"/>
      <c r="L145" s="9"/>
      <c r="M145" s="10"/>
      <c r="N145" s="10"/>
      <c r="O145" s="10"/>
      <c r="P145" s="11"/>
      <c r="Q145" s="12"/>
      <c r="R145" s="10"/>
      <c r="S145" s="10"/>
      <c r="T145" s="9"/>
    </row>
    <row r="146" spans="1:20" x14ac:dyDescent="0.2">
      <c r="A146" s="12"/>
      <c r="B146" s="9"/>
      <c r="C146" s="10"/>
      <c r="D146" s="10"/>
      <c r="E146" s="10"/>
      <c r="F146" s="9"/>
      <c r="G146" s="10"/>
      <c r="H146" s="10"/>
      <c r="I146" s="10"/>
      <c r="J146" s="11"/>
      <c r="K146" s="24"/>
      <c r="L146" s="9"/>
      <c r="M146" s="10"/>
      <c r="N146" s="10"/>
      <c r="O146" s="10"/>
      <c r="P146" s="11"/>
      <c r="Q146" s="12"/>
      <c r="R146" s="10"/>
      <c r="S146" s="10"/>
      <c r="T146" s="9"/>
    </row>
    <row r="147" spans="1:20" x14ac:dyDescent="0.2">
      <c r="A147" s="12"/>
      <c r="B147" s="9"/>
      <c r="C147" s="10"/>
      <c r="D147" s="10"/>
      <c r="E147" s="10"/>
      <c r="F147" s="9"/>
      <c r="G147" s="10"/>
      <c r="H147" s="10"/>
      <c r="I147" s="10"/>
      <c r="J147" s="11"/>
      <c r="K147" s="24"/>
      <c r="L147" s="9"/>
      <c r="M147" s="10"/>
      <c r="N147" s="10"/>
      <c r="O147" s="10"/>
      <c r="P147" s="11"/>
      <c r="Q147" s="12"/>
      <c r="R147" s="10"/>
      <c r="S147" s="10"/>
      <c r="T147" s="9"/>
    </row>
    <row r="148" spans="1:20" x14ac:dyDescent="0.2">
      <c r="A148" s="12"/>
      <c r="B148" s="9"/>
      <c r="C148" s="10"/>
      <c r="D148" s="10"/>
      <c r="E148" s="10"/>
      <c r="F148" s="9"/>
      <c r="G148" s="10"/>
      <c r="H148" s="10"/>
      <c r="I148" s="10"/>
      <c r="J148" s="11"/>
      <c r="K148" s="24"/>
      <c r="L148" s="9"/>
      <c r="M148" s="10"/>
      <c r="N148" s="10"/>
      <c r="O148" s="10"/>
      <c r="P148" s="11"/>
      <c r="Q148" s="12"/>
      <c r="R148" s="10"/>
      <c r="S148" s="10"/>
      <c r="T148" s="9"/>
    </row>
    <row r="149" spans="1:20" x14ac:dyDescent="0.2">
      <c r="A149" s="12"/>
      <c r="B149" s="9"/>
      <c r="C149" s="10"/>
      <c r="D149" s="10"/>
      <c r="E149" s="10"/>
      <c r="F149" s="9"/>
      <c r="G149" s="10"/>
      <c r="H149" s="10"/>
      <c r="I149" s="10"/>
      <c r="J149" s="11"/>
      <c r="K149" s="24"/>
      <c r="L149" s="9"/>
      <c r="M149" s="10"/>
      <c r="N149" s="10"/>
      <c r="O149" s="10"/>
      <c r="P149" s="11"/>
      <c r="Q149" s="12"/>
      <c r="R149" s="10"/>
      <c r="S149" s="10"/>
      <c r="T149" s="9"/>
    </row>
    <row r="150" spans="1:20" x14ac:dyDescent="0.2">
      <c r="A150" s="12"/>
      <c r="B150" s="9"/>
      <c r="C150" s="10"/>
      <c r="D150" s="10"/>
      <c r="E150" s="10"/>
      <c r="F150" s="9"/>
      <c r="G150" s="10"/>
      <c r="H150" s="10"/>
      <c r="I150" s="10"/>
      <c r="J150" s="11"/>
      <c r="K150" s="24"/>
      <c r="L150" s="9"/>
      <c r="M150" s="10"/>
      <c r="N150" s="10"/>
      <c r="O150" s="10"/>
      <c r="P150" s="11"/>
      <c r="Q150" s="12"/>
      <c r="R150" s="10"/>
      <c r="S150" s="10"/>
      <c r="T150" s="9"/>
    </row>
    <row r="151" spans="1:20" x14ac:dyDescent="0.2">
      <c r="A151" s="12"/>
      <c r="B151" s="9"/>
      <c r="C151" s="10"/>
      <c r="D151" s="10"/>
      <c r="E151" s="10"/>
      <c r="F151" s="9"/>
      <c r="G151" s="10"/>
      <c r="H151" s="10"/>
      <c r="I151" s="10"/>
      <c r="J151" s="11"/>
      <c r="K151" s="24"/>
      <c r="L151" s="9"/>
      <c r="M151" s="10"/>
      <c r="N151" s="10"/>
      <c r="O151" s="10"/>
      <c r="P151" s="11"/>
      <c r="Q151" s="12"/>
      <c r="R151" s="10"/>
      <c r="S151" s="10"/>
      <c r="T151" s="9"/>
    </row>
    <row r="152" spans="1:20" x14ac:dyDescent="0.2">
      <c r="A152" s="12"/>
      <c r="B152" s="9"/>
      <c r="C152" s="10"/>
      <c r="D152" s="10"/>
      <c r="E152" s="10"/>
      <c r="F152" s="9"/>
      <c r="G152" s="10"/>
      <c r="H152" s="10"/>
      <c r="I152" s="10"/>
      <c r="J152" s="11"/>
      <c r="K152" s="24"/>
      <c r="L152" s="9"/>
      <c r="M152" s="10"/>
      <c r="N152" s="10"/>
      <c r="O152" s="10"/>
      <c r="P152" s="11"/>
      <c r="Q152" s="12"/>
      <c r="R152" s="10"/>
      <c r="S152" s="10"/>
      <c r="T152" s="9"/>
    </row>
    <row r="153" spans="1:20" x14ac:dyDescent="0.2">
      <c r="A153" s="12"/>
      <c r="B153" s="9"/>
      <c r="C153" s="10"/>
      <c r="D153" s="10"/>
      <c r="E153" s="10"/>
      <c r="F153" s="9"/>
      <c r="G153" s="10"/>
      <c r="H153" s="10"/>
      <c r="I153" s="10"/>
      <c r="J153" s="11"/>
      <c r="K153" s="24"/>
      <c r="L153" s="9"/>
      <c r="M153" s="10"/>
      <c r="N153" s="10"/>
      <c r="O153" s="10"/>
      <c r="P153" s="11"/>
      <c r="Q153" s="12"/>
      <c r="R153" s="10"/>
      <c r="S153" s="10"/>
      <c r="T153" s="9"/>
    </row>
    <row r="154" spans="1:20" x14ac:dyDescent="0.2">
      <c r="A154" s="12"/>
      <c r="B154" s="9"/>
      <c r="C154" s="10"/>
      <c r="D154" s="10"/>
      <c r="E154" s="10"/>
      <c r="F154" s="9"/>
      <c r="G154" s="10"/>
      <c r="H154" s="10"/>
      <c r="I154" s="10"/>
      <c r="J154" s="11"/>
      <c r="K154" s="24"/>
      <c r="L154" s="9"/>
      <c r="M154" s="10"/>
      <c r="N154" s="10"/>
      <c r="O154" s="10"/>
      <c r="P154" s="11"/>
      <c r="Q154" s="12"/>
      <c r="R154" s="10"/>
      <c r="S154" s="10"/>
      <c r="T154" s="9"/>
    </row>
    <row r="155" spans="1:20" x14ac:dyDescent="0.2">
      <c r="A155" s="12"/>
      <c r="B155" s="9"/>
      <c r="C155" s="10"/>
      <c r="D155" s="10"/>
      <c r="E155" s="10"/>
      <c r="F155" s="9"/>
      <c r="G155" s="10"/>
      <c r="H155" s="10"/>
      <c r="I155" s="10"/>
      <c r="J155" s="11"/>
      <c r="K155" s="24"/>
      <c r="L155" s="9"/>
      <c r="M155" s="10"/>
      <c r="N155" s="10"/>
      <c r="O155" s="10"/>
      <c r="P155" s="11"/>
      <c r="Q155" s="12"/>
      <c r="R155" s="10"/>
      <c r="S155" s="10"/>
      <c r="T155" s="9"/>
    </row>
    <row r="156" spans="1:20" x14ac:dyDescent="0.2">
      <c r="A156" s="12"/>
      <c r="B156" s="9"/>
      <c r="C156" s="10"/>
      <c r="D156" s="10"/>
      <c r="E156" s="10"/>
      <c r="F156" s="9"/>
      <c r="G156" s="10"/>
      <c r="H156" s="10"/>
      <c r="I156" s="10"/>
      <c r="J156" s="11"/>
      <c r="K156" s="24"/>
      <c r="L156" s="9"/>
      <c r="M156" s="10"/>
      <c r="N156" s="10"/>
      <c r="O156" s="10"/>
      <c r="P156" s="11"/>
      <c r="Q156" s="12"/>
      <c r="R156" s="10"/>
      <c r="S156" s="10"/>
      <c r="T156" s="9"/>
    </row>
    <row r="157" spans="1:20" x14ac:dyDescent="0.2">
      <c r="A157" s="12"/>
      <c r="B157" s="9"/>
      <c r="C157" s="10"/>
      <c r="D157" s="10"/>
      <c r="E157" s="10"/>
      <c r="F157" s="9"/>
      <c r="G157" s="10"/>
      <c r="H157" s="10"/>
      <c r="I157" s="10"/>
      <c r="J157" s="11"/>
      <c r="K157" s="24"/>
      <c r="L157" s="9"/>
      <c r="M157" s="10"/>
      <c r="N157" s="10"/>
      <c r="O157" s="10"/>
      <c r="P157" s="11"/>
      <c r="Q157" s="12"/>
      <c r="R157" s="10"/>
      <c r="S157" s="10"/>
      <c r="T157" s="9"/>
    </row>
    <row r="158" spans="1:20" x14ac:dyDescent="0.2">
      <c r="A158" s="12"/>
      <c r="B158" s="9"/>
      <c r="C158" s="10"/>
      <c r="D158" s="10"/>
      <c r="E158" s="10"/>
      <c r="F158" s="9"/>
      <c r="G158" s="10"/>
      <c r="H158" s="10"/>
      <c r="I158" s="10"/>
      <c r="J158" s="11"/>
      <c r="K158" s="24"/>
      <c r="L158" s="9"/>
      <c r="M158" s="10"/>
      <c r="N158" s="10"/>
      <c r="O158" s="10"/>
      <c r="P158" s="11"/>
      <c r="Q158" s="12"/>
      <c r="R158" s="10"/>
      <c r="S158" s="10"/>
      <c r="T158" s="9"/>
    </row>
    <row r="159" spans="1:20" x14ac:dyDescent="0.2">
      <c r="A159" s="12"/>
      <c r="B159" s="9"/>
      <c r="C159" s="10"/>
      <c r="D159" s="10"/>
      <c r="E159" s="10"/>
      <c r="F159" s="9"/>
      <c r="G159" s="10"/>
      <c r="H159" s="10"/>
      <c r="I159" s="10"/>
      <c r="J159" s="11"/>
      <c r="K159" s="24"/>
      <c r="L159" s="9"/>
      <c r="M159" s="10"/>
      <c r="N159" s="10"/>
      <c r="O159" s="10"/>
      <c r="P159" s="11"/>
      <c r="Q159" s="12"/>
      <c r="R159" s="10"/>
      <c r="S159" s="10"/>
      <c r="T159" s="9"/>
    </row>
    <row r="160" spans="1:20" x14ac:dyDescent="0.2">
      <c r="A160" s="12"/>
      <c r="B160" s="9"/>
      <c r="C160" s="10"/>
      <c r="D160" s="10"/>
      <c r="E160" s="10"/>
      <c r="F160" s="9"/>
      <c r="G160" s="10"/>
      <c r="H160" s="10"/>
      <c r="I160" s="10"/>
      <c r="J160" s="11"/>
      <c r="K160" s="24"/>
      <c r="L160" s="9"/>
      <c r="M160" s="10"/>
      <c r="N160" s="10"/>
      <c r="O160" s="10"/>
      <c r="P160" s="11"/>
      <c r="Q160" s="12"/>
      <c r="R160" s="10"/>
      <c r="S160" s="10"/>
      <c r="T160" s="9"/>
    </row>
  </sheetData>
  <pageMargins left="0.78740157480314965" right="0.78740157480314965" top="0" bottom="0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135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2023-04-02T16:25:02Z</cp:lastPrinted>
  <dcterms:created xsi:type="dcterms:W3CDTF">2023-02-28T14:13:49Z</dcterms:created>
  <dcterms:modified xsi:type="dcterms:W3CDTF">2024-01-09T18:26:39Z</dcterms:modified>
</cp:coreProperties>
</file>